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ildegroep-my.sharepoint.com/personal/pln_gildegroep_nl/Documents/Beethoven/Documenten/Sport/Runarchery/2021/"/>
    </mc:Choice>
  </mc:AlternateContent>
  <xr:revisionPtr revIDLastSave="0" documentId="8_{F1348614-CC0F-4A10-9B8D-E17B65D810A4}" xr6:coauthVersionLast="47" xr6:coauthVersionMax="47" xr10:uidLastSave="{00000000-0000-0000-0000-000000000000}"/>
  <bookViews>
    <workbookView xWindow="-120" yWindow="-120" windowWidth="29040" windowHeight="15840" activeTab="6" xr2:uid="{419FB8A1-7E0B-4D2A-B532-E8A3A5A211EC}"/>
  </bookViews>
  <sheets>
    <sheet name="Deelnemers" sheetId="1" r:id="rId1"/>
    <sheet name="Algemeen klassement" sheetId="2" r:id="rId2"/>
    <sheet name="Fita" sheetId="6" r:id="rId3"/>
    <sheet name="Exhaust" sheetId="5" r:id="rId4"/>
    <sheet name="Hunt" sheetId="7" r:id="rId5"/>
    <sheet name="Estafette" sheetId="8" r:id="rId6"/>
    <sheet name="Mental" sheetId="4" r:id="rId7"/>
    <sheet name="Fita formulier deelnemers"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 r="G8" i="2" s="1"/>
  <c r="I8" i="2" s="1"/>
  <c r="K8" i="2" s="1"/>
  <c r="M8" i="2" s="1"/>
  <c r="O8" i="2" s="1"/>
  <c r="E10" i="2"/>
  <c r="G10" i="2" s="1"/>
  <c r="I10" i="2" s="1"/>
  <c r="K10" i="2" s="1"/>
  <c r="M10" i="2" s="1"/>
  <c r="O10" i="2" s="1"/>
  <c r="E12" i="2"/>
  <c r="G12" i="2" s="1"/>
  <c r="I12" i="2" s="1"/>
  <c r="K12" i="2" s="1"/>
  <c r="M12" i="2" s="1"/>
  <c r="O12" i="2" s="1"/>
  <c r="E16" i="2"/>
  <c r="G16" i="2" s="1"/>
  <c r="I16" i="2" s="1"/>
  <c r="K16" i="2" s="1"/>
  <c r="M16" i="2" s="1"/>
  <c r="O16" i="2" s="1"/>
  <c r="E17" i="2"/>
  <c r="D15" i="2"/>
  <c r="E15" i="2" s="1"/>
  <c r="G15" i="2" s="1"/>
  <c r="I15" i="2" s="1"/>
  <c r="K15" i="2" s="1"/>
  <c r="M15" i="2" s="1"/>
  <c r="O15" i="2" s="1"/>
  <c r="D14" i="2"/>
  <c r="E14" i="2" s="1"/>
  <c r="G14" i="2" s="1"/>
  <c r="I14" i="2" s="1"/>
  <c r="K14" i="2" s="1"/>
  <c r="M14" i="2" s="1"/>
  <c r="O14" i="2" s="1"/>
  <c r="D13" i="2"/>
  <c r="E13" i="2" s="1"/>
  <c r="G13" i="2" s="1"/>
  <c r="I13" i="2" s="1"/>
  <c r="K13" i="2" s="1"/>
  <c r="M13" i="2" s="1"/>
  <c r="O13" i="2" s="1"/>
  <c r="D12" i="2"/>
  <c r="D11" i="2"/>
  <c r="E11" i="2" s="1"/>
  <c r="G11" i="2" s="1"/>
  <c r="I11" i="2" s="1"/>
  <c r="K11" i="2" s="1"/>
  <c r="M11" i="2" s="1"/>
  <c r="O11" i="2" s="1"/>
  <c r="D10" i="2"/>
  <c r="D9" i="2"/>
  <c r="E9" i="2" s="1"/>
  <c r="G9" i="2" s="1"/>
  <c r="I9" i="2" s="1"/>
  <c r="K9" i="2" s="1"/>
  <c r="M9" i="2" s="1"/>
  <c r="O9" i="2" s="1"/>
  <c r="D8" i="2"/>
  <c r="D7" i="2"/>
  <c r="E7" i="2" s="1"/>
  <c r="G7" i="2" s="1"/>
  <c r="I7" i="2" s="1"/>
  <c r="K7" i="2" s="1"/>
  <c r="M7" i="2" s="1"/>
  <c r="O7" i="2" s="1"/>
  <c r="D6" i="2"/>
  <c r="E6" i="2" s="1"/>
  <c r="G6" i="2" s="1"/>
  <c r="I6" i="2" s="1"/>
  <c r="K6" i="2" s="1"/>
  <c r="M6" i="2" s="1"/>
  <c r="O6" i="2" s="1"/>
  <c r="D5" i="2"/>
  <c r="E5" i="2" s="1"/>
  <c r="G5" i="2" s="1"/>
  <c r="I5" i="2" s="1"/>
  <c r="K5" i="2" s="1"/>
  <c r="M5" i="2" s="1"/>
  <c r="O5" i="2" s="1"/>
  <c r="D4" i="2"/>
  <c r="E4" i="2" s="1"/>
  <c r="G4" i="2" s="1"/>
  <c r="I4" i="2" s="1"/>
  <c r="K4" i="2" s="1"/>
  <c r="M4" i="2" s="1"/>
  <c r="O4" i="2" s="1"/>
  <c r="F17" i="2"/>
  <c r="F16" i="2"/>
  <c r="F15" i="2"/>
  <c r="F14" i="2"/>
  <c r="F13" i="2"/>
  <c r="F12" i="2"/>
  <c r="F11" i="2"/>
  <c r="F10" i="2"/>
  <c r="F9" i="2"/>
  <c r="F8" i="2"/>
  <c r="F7" i="2"/>
  <c r="F6" i="2"/>
  <c r="F5" i="2"/>
  <c r="F4" i="2"/>
  <c r="H4" i="5"/>
  <c r="H5" i="5"/>
  <c r="H6" i="5"/>
  <c r="H7" i="5"/>
  <c r="H8" i="5"/>
  <c r="H9" i="5"/>
  <c r="H10" i="5"/>
  <c r="H11" i="5"/>
  <c r="H12" i="5"/>
  <c r="H13" i="5"/>
  <c r="H14" i="5"/>
  <c r="H15" i="5"/>
  <c r="H16" i="5"/>
  <c r="H17" i="5"/>
  <c r="C12" i="2"/>
  <c r="C13" i="2"/>
  <c r="B13" i="2"/>
  <c r="B12" i="2"/>
  <c r="F4" i="5"/>
  <c r="F5" i="5"/>
  <c r="F6" i="5"/>
  <c r="F7" i="5"/>
  <c r="F8" i="5"/>
  <c r="F9" i="5"/>
  <c r="F10" i="5"/>
  <c r="F11" i="5"/>
  <c r="F14" i="5"/>
  <c r="F15" i="5"/>
  <c r="F16" i="5"/>
  <c r="F17" i="5"/>
  <c r="F12" i="5"/>
  <c r="F13" i="5"/>
  <c r="F4" i="6"/>
  <c r="F5" i="6"/>
  <c r="F6" i="6"/>
  <c r="F7" i="6"/>
  <c r="F8" i="6"/>
  <c r="F9" i="6"/>
  <c r="F10" i="6"/>
  <c r="F11" i="6"/>
  <c r="F14" i="6"/>
  <c r="F15" i="6"/>
  <c r="F12" i="6"/>
  <c r="F13" i="6"/>
  <c r="C4" i="2"/>
  <c r="C5" i="2"/>
  <c r="C17" i="4"/>
  <c r="B17" i="4"/>
  <c r="C16" i="4"/>
  <c r="B16" i="4"/>
  <c r="C15" i="4"/>
  <c r="B15" i="4"/>
  <c r="C14" i="4"/>
  <c r="B14" i="4"/>
  <c r="C13" i="4"/>
  <c r="B13" i="4"/>
  <c r="C12" i="4"/>
  <c r="B12" i="4"/>
  <c r="C11" i="4"/>
  <c r="B11" i="4"/>
  <c r="C10" i="4"/>
  <c r="B10" i="4"/>
  <c r="C9" i="4"/>
  <c r="B9" i="4"/>
  <c r="C8" i="4"/>
  <c r="B8" i="4"/>
  <c r="C7" i="4"/>
  <c r="B7" i="4"/>
  <c r="C6" i="4"/>
  <c r="B6" i="4"/>
  <c r="C5" i="4"/>
  <c r="B5" i="4"/>
  <c r="C4" i="4"/>
  <c r="B4" i="4"/>
  <c r="C17" i="6"/>
  <c r="B17" i="6"/>
  <c r="C16" i="6"/>
  <c r="B16" i="6"/>
  <c r="C15" i="6"/>
  <c r="B15" i="6"/>
  <c r="C14" i="6"/>
  <c r="B14" i="6"/>
  <c r="C13" i="6"/>
  <c r="B13" i="6"/>
  <c r="C12" i="6"/>
  <c r="B12" i="6"/>
  <c r="C11" i="6"/>
  <c r="B11" i="6"/>
  <c r="C10" i="6"/>
  <c r="B10" i="6"/>
  <c r="C9" i="6"/>
  <c r="B9" i="6"/>
  <c r="C8" i="6"/>
  <c r="B8" i="6"/>
  <c r="C7" i="6"/>
  <c r="B7" i="6"/>
  <c r="C6" i="6"/>
  <c r="B6" i="6"/>
  <c r="C5" i="6"/>
  <c r="B5" i="6"/>
  <c r="C4" i="6"/>
  <c r="B4" i="6"/>
  <c r="C17" i="5"/>
  <c r="B17" i="5"/>
  <c r="C16" i="5"/>
  <c r="B16" i="5"/>
  <c r="C15" i="5"/>
  <c r="B15" i="5"/>
  <c r="C14" i="5"/>
  <c r="B14" i="5"/>
  <c r="C13" i="5"/>
  <c r="B13" i="5"/>
  <c r="C12" i="5"/>
  <c r="B12" i="5"/>
  <c r="C11" i="5"/>
  <c r="B11" i="5"/>
  <c r="C10" i="5"/>
  <c r="B10" i="5"/>
  <c r="C9" i="5"/>
  <c r="B9" i="5"/>
  <c r="C8" i="5"/>
  <c r="B8" i="5"/>
  <c r="C7" i="5"/>
  <c r="B7" i="5"/>
  <c r="C6" i="5"/>
  <c r="B6" i="5"/>
  <c r="C5" i="5"/>
  <c r="B5" i="5"/>
  <c r="C4" i="5"/>
  <c r="B4" i="5"/>
  <c r="C17" i="8"/>
  <c r="B17" i="8"/>
  <c r="C16" i="8"/>
  <c r="B16" i="8"/>
  <c r="C15" i="8"/>
  <c r="B15" i="8"/>
  <c r="C14" i="8"/>
  <c r="B14" i="8"/>
  <c r="C13" i="8"/>
  <c r="B13" i="8"/>
  <c r="C12" i="8"/>
  <c r="B12" i="8"/>
  <c r="C11" i="8"/>
  <c r="B11" i="8"/>
  <c r="C10" i="8"/>
  <c r="B10" i="8"/>
  <c r="C9" i="8"/>
  <c r="B9" i="8"/>
  <c r="C8" i="8"/>
  <c r="B8" i="8"/>
  <c r="C7" i="8"/>
  <c r="B7" i="8"/>
  <c r="C6" i="8"/>
  <c r="B6" i="8"/>
  <c r="C5" i="8"/>
  <c r="B5" i="8"/>
  <c r="C4" i="8"/>
  <c r="B4" i="8"/>
  <c r="C17" i="7"/>
  <c r="B17" i="7"/>
  <c r="C16" i="7"/>
  <c r="B16" i="7"/>
  <c r="C15" i="7"/>
  <c r="B15" i="7"/>
  <c r="C14" i="7"/>
  <c r="B14" i="7"/>
  <c r="C13" i="7"/>
  <c r="B13" i="7"/>
  <c r="C12" i="7"/>
  <c r="B12" i="7"/>
  <c r="C11" i="7"/>
  <c r="B11" i="7"/>
  <c r="C10" i="7"/>
  <c r="B10" i="7"/>
  <c r="C9" i="7"/>
  <c r="B9" i="7"/>
  <c r="C8" i="7"/>
  <c r="B8" i="7"/>
  <c r="C7" i="7"/>
  <c r="B7" i="7"/>
  <c r="C6" i="7"/>
  <c r="B6" i="7"/>
  <c r="C5" i="7"/>
  <c r="B5" i="7"/>
  <c r="C4" i="7"/>
  <c r="B4" i="7"/>
  <c r="C6" i="2"/>
  <c r="C7" i="2"/>
  <c r="C8" i="2"/>
  <c r="C9" i="2"/>
  <c r="C10" i="2"/>
  <c r="C11" i="2"/>
  <c r="C14" i="2"/>
  <c r="C15" i="2"/>
  <c r="C16" i="2"/>
  <c r="C17" i="2"/>
  <c r="B5" i="2"/>
  <c r="B6" i="2"/>
  <c r="B7" i="2"/>
  <c r="B8" i="2"/>
  <c r="B9" i="2"/>
  <c r="B10" i="2"/>
  <c r="B11" i="2"/>
  <c r="B14" i="2"/>
  <c r="B15" i="2"/>
  <c r="B16" i="2"/>
  <c r="B17" i="2"/>
  <c r="B4" i="2"/>
  <c r="G17" i="2" l="1"/>
  <c r="I17" i="2" s="1"/>
  <c r="K17" i="2" s="1"/>
  <c r="M17" i="2" s="1"/>
  <c r="O17" i="2" s="1"/>
</calcChain>
</file>

<file path=xl/sharedStrings.xml><?xml version="1.0" encoding="utf-8"?>
<sst xmlns="http://schemas.openxmlformats.org/spreadsheetml/2006/main" count="171" uniqueCount="102">
  <si>
    <t>startnummer</t>
  </si>
  <si>
    <t xml:space="preserve">naam </t>
  </si>
  <si>
    <t>vereniging</t>
  </si>
  <si>
    <t>geslacht</t>
  </si>
  <si>
    <t>geboortejaar</t>
  </si>
  <si>
    <t>Hunt</t>
  </si>
  <si>
    <t>Estafette</t>
  </si>
  <si>
    <t>Exhaust</t>
  </si>
  <si>
    <t>Fita</t>
  </si>
  <si>
    <t xml:space="preserve">Mental </t>
  </si>
  <si>
    <t>subtotaal</t>
  </si>
  <si>
    <t>subtotaal2</t>
  </si>
  <si>
    <t>subtotaal3</t>
  </si>
  <si>
    <t>subtotaal4</t>
  </si>
  <si>
    <t>totaal</t>
  </si>
  <si>
    <t>ranking</t>
  </si>
  <si>
    <t>team</t>
  </si>
  <si>
    <t>tijd</t>
  </si>
  <si>
    <t>totale tijd</t>
  </si>
  <si>
    <t>Deelnemerlijst</t>
  </si>
  <si>
    <t>Algemeen klassement</t>
  </si>
  <si>
    <t>RunArchery Hunt</t>
  </si>
  <si>
    <t>RunArchery Sprint Estafette</t>
  </si>
  <si>
    <t>RunArchery Exhaust</t>
  </si>
  <si>
    <t>RunArchery Fita</t>
  </si>
  <si>
    <t>RunArchery Mental Game</t>
  </si>
  <si>
    <t>totaal ronde 1</t>
  </si>
  <si>
    <t>totaal rondes 1 en 2</t>
  </si>
  <si>
    <t>schutter</t>
  </si>
  <si>
    <t>totaal ronde 2</t>
  </si>
  <si>
    <t>totaal ronde 1 + 2</t>
  </si>
  <si>
    <t>subtotaal 5</t>
  </si>
  <si>
    <t>bonus</t>
  </si>
  <si>
    <t>Annemarie</t>
  </si>
  <si>
    <t>Bram</t>
  </si>
  <si>
    <t xml:space="preserve">Wim </t>
  </si>
  <si>
    <t>Eduard</t>
  </si>
  <si>
    <t>Henri</t>
  </si>
  <si>
    <t>Don</t>
  </si>
  <si>
    <t>Achternaam</t>
  </si>
  <si>
    <t>Polman</t>
  </si>
  <si>
    <t xml:space="preserve">Voornaam </t>
  </si>
  <si>
    <t>Westerheijden</t>
  </si>
  <si>
    <t>Iris</t>
  </si>
  <si>
    <t>Myrthe</t>
  </si>
  <si>
    <t>Sjef</t>
  </si>
  <si>
    <t>Mark</t>
  </si>
  <si>
    <t>Jorik</t>
  </si>
  <si>
    <t>Joost</t>
  </si>
  <si>
    <t>Ruud</t>
  </si>
  <si>
    <t>Mulder</t>
  </si>
  <si>
    <t>Sipman</t>
  </si>
  <si>
    <t>Sagitta et Arcus</t>
  </si>
  <si>
    <t>Waterlandschutters</t>
  </si>
  <si>
    <t>Sint Swibertus</t>
  </si>
  <si>
    <t>Sint Sebastiaan Goirle</t>
  </si>
  <si>
    <t>Concordia Zeeland</t>
  </si>
  <si>
    <t>Sint Switbertus</t>
  </si>
  <si>
    <t>Avalon Sports Apeldoorn</t>
  </si>
  <si>
    <t>Hermanns</t>
  </si>
  <si>
    <t>Rouwhorst</t>
  </si>
  <si>
    <t>Aertse</t>
  </si>
  <si>
    <t>van Tiel</t>
  </si>
  <si>
    <t>Klein Nijenhuis</t>
  </si>
  <si>
    <t>Immink</t>
  </si>
  <si>
    <t>ten Have</t>
  </si>
  <si>
    <t>Man</t>
  </si>
  <si>
    <t>Vrouw</t>
  </si>
  <si>
    <t>Mathijs</t>
  </si>
  <si>
    <t>Barkel</t>
  </si>
  <si>
    <t xml:space="preserve">Man </t>
  </si>
  <si>
    <t>A</t>
  </si>
  <si>
    <t>E</t>
  </si>
  <si>
    <t>B</t>
  </si>
  <si>
    <t>C</t>
  </si>
  <si>
    <t>D</t>
  </si>
  <si>
    <t>9&amp;10</t>
  </si>
  <si>
    <t>punten</t>
  </si>
  <si>
    <t>2&amp;3</t>
  </si>
  <si>
    <t>4&amp;5&amp;6</t>
  </si>
  <si>
    <t>8&amp;9&amp;10</t>
  </si>
  <si>
    <t>12&amp;13</t>
  </si>
  <si>
    <t>G</t>
  </si>
  <si>
    <t>F</t>
  </si>
  <si>
    <t>1&amp;2</t>
  </si>
  <si>
    <t>3&amp;4</t>
  </si>
  <si>
    <t>5&amp;6</t>
  </si>
  <si>
    <t>7&amp;8</t>
  </si>
  <si>
    <t>11&amp;12</t>
  </si>
  <si>
    <t>13&amp;14</t>
  </si>
  <si>
    <t>straftijd</t>
  </si>
  <si>
    <t>resultaat</t>
  </si>
  <si>
    <t>afgevallen in eerste herkansersronde</t>
  </si>
  <si>
    <t>4e plek</t>
  </si>
  <si>
    <t>winnaar goud</t>
  </si>
  <si>
    <t>winnaar herkansersgoud</t>
  </si>
  <si>
    <t>winnaar brons</t>
  </si>
  <si>
    <t>winnaar zilver</t>
  </si>
  <si>
    <t>winnaar herkanserszilver</t>
  </si>
  <si>
    <t>afgevallen in tweede hoofdronde</t>
  </si>
  <si>
    <t>4e plek herkansers</t>
  </si>
  <si>
    <t>winnaar herkansersbrons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</si>
</sst>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8"/>
      <name val="Calibri"/>
      <family val="2"/>
      <scheme val="minor"/>
    </font>
    <font>
      <b/>
      <sz val="2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textRotation="45"/>
    </xf>
    <xf numFmtId="0" fontId="2" fillId="0" borderId="0" xfId="0" applyFont="1"/>
    <xf numFmtId="20" fontId="0" fillId="0" borderId="0" xfId="0" applyNumberFormat="1"/>
    <xf numFmtId="0" fontId="0" fillId="0" borderId="0" xfId="0" applyNumberFormat="1"/>
  </cellXfs>
  <cellStyles count="1">
    <cellStyle name="Standaard" xfId="0" builtinId="0"/>
  </cellStyles>
  <dxfs count="18">
    <dxf>
      <alignment horizontal="general" vertical="bottom" textRotation="45" wrapText="0" indent="0" justifyLastLine="0" shrinkToFit="0" readingOrder="0"/>
    </dxf>
    <dxf>
      <alignment horizontal="general" vertical="bottom" textRotation="45" wrapText="0" indent="0" justifyLastLine="0" shrinkToFit="0" readingOrder="0"/>
    </dxf>
    <dxf>
      <alignment horizontal="general" vertical="bottom" textRotation="45" wrapText="0" indent="0" justifyLastLine="0" shrinkToFit="0" readingOrder="0"/>
    </dxf>
    <dxf>
      <alignment horizontal="general" vertical="bottom" textRotation="45" wrapText="0" indent="0" justifyLastLine="0" shrinkToFit="0" readingOrder="0"/>
    </dxf>
    <dxf>
      <numFmt numFmtId="0" formatCode="General"/>
    </dxf>
    <dxf>
      <numFmt numFmtId="25" formatCode="hh:mm"/>
    </dxf>
    <dxf>
      <alignment horizontal="general" vertical="bottom" textRotation="45" wrapText="0" indent="0" justifyLastLine="0" shrinkToFit="0" readingOrder="0"/>
    </dxf>
    <dxf>
      <numFmt numFmtId="0" formatCode="General"/>
    </dxf>
    <dxf>
      <alignment horizontal="general" vertical="bottom" textRotation="45"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alignment horizontal="general" vertical="bottom" textRotation="45" wrapText="0" indent="0" justifyLastLine="0" shrinkToFit="0" readingOrder="0"/>
    </dxf>
    <dxf>
      <alignment horizontal="general" vertical="bottom" textRotation="45"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31750</xdr:colOff>
      <xdr:row>17</xdr:row>
      <xdr:rowOff>152400</xdr:rowOff>
    </xdr:from>
    <xdr:to>
      <xdr:col>13</xdr:col>
      <xdr:colOff>196850</xdr:colOff>
      <xdr:row>28</xdr:row>
      <xdr:rowOff>171450</xdr:rowOff>
    </xdr:to>
    <xdr:sp macro="" textlink="">
      <xdr:nvSpPr>
        <xdr:cNvPr id="2" name="Tekstvak 1">
          <a:extLst>
            <a:ext uri="{FF2B5EF4-FFF2-40B4-BE49-F238E27FC236}">
              <a16:creationId xmlns:a16="http://schemas.microsoft.com/office/drawing/2014/main" id="{4395EA80-AE3D-4D4E-A777-1020B31CA9CE}"/>
            </a:ext>
          </a:extLst>
        </xdr:cNvPr>
        <xdr:cNvSpPr txBox="1"/>
      </xdr:nvSpPr>
      <xdr:spPr>
        <a:xfrm>
          <a:off x="641350" y="3956050"/>
          <a:ext cx="5194300" cy="204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t>Bij</a:t>
          </a:r>
          <a:r>
            <a:rPr lang="nl-NL" sz="1000" baseline="0"/>
            <a:t> 14 deelnemers werkt de puntentelling als volgt:</a:t>
          </a:r>
        </a:p>
        <a:p>
          <a:r>
            <a:rPr lang="nl-NL" sz="1000" baseline="0"/>
            <a:t>Per onderdeel wordt een ranking vastgesteld.</a:t>
          </a:r>
        </a:p>
        <a:p>
          <a:r>
            <a:rPr lang="nl-NL" sz="1000" baseline="0"/>
            <a:t>- nummer 1 krijgt 14 punten, nummer 2 krijgt 13 punten, ..., nummer 14 krijgt 1 punt.</a:t>
          </a:r>
        </a:p>
        <a:p>
          <a:r>
            <a:rPr lang="nl-NL" sz="1000" baseline="0"/>
            <a:t>Op deze regel zijn een paar uitzonderingen, zie de afzonderlijke onderdelen</a:t>
          </a:r>
        </a:p>
        <a:p>
          <a:r>
            <a:rPr lang="nl-NL" sz="1000" baseline="0"/>
            <a:t>Als meerdere deelnemers dezelfde score hebben, geef dan elk van die deelnemers het gemiddelde van de aantal punten behorende bij de posities van de deelnemers (afronden naar boven).</a:t>
          </a:r>
        </a:p>
        <a:p>
          <a:r>
            <a:rPr lang="nl-NL" sz="1000" baseline="0"/>
            <a:t>Er is ook een bonus om te corrigeren voor klasseverschillen:</a:t>
          </a:r>
        </a:p>
        <a:p>
          <a:r>
            <a:rPr lang="nl-NL" sz="1000" baseline="0"/>
            <a:t>- jeugd (t/m 16 jaar): + 8 punten</a:t>
          </a:r>
        </a:p>
        <a:p>
          <a:r>
            <a:rPr lang="nl-NL" sz="1000" baseline="0"/>
            <a:t>- vrouwen: + 4 punten</a:t>
          </a:r>
        </a:p>
        <a:p>
          <a:r>
            <a:rPr lang="nl-NL" sz="1000" baseline="0"/>
            <a:t>- masters: + 4 punten</a:t>
          </a:r>
        </a:p>
        <a:p>
          <a:r>
            <a:rPr lang="nl-NL" sz="1000" baseline="0"/>
            <a:t>Degene met de hoogste totaalscore na alle 5 onderdelen wint!</a:t>
          </a:r>
        </a:p>
        <a:p>
          <a:endParaRPr lang="nl-NL" sz="1100" baseline="0"/>
        </a:p>
        <a:p>
          <a:endParaRPr lang="nl-NL" sz="1100" baseline="0"/>
        </a:p>
        <a:p>
          <a:endParaRPr lang="nl-NL"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552450</xdr:colOff>
      <xdr:row>17</xdr:row>
      <xdr:rowOff>133350</xdr:rowOff>
    </xdr:from>
    <xdr:to>
      <xdr:col>6</xdr:col>
      <xdr:colOff>336550</xdr:colOff>
      <xdr:row>26</xdr:row>
      <xdr:rowOff>44450</xdr:rowOff>
    </xdr:to>
    <xdr:sp macro="" textlink="">
      <xdr:nvSpPr>
        <xdr:cNvPr id="2" name="Tekstvak 1">
          <a:extLst>
            <a:ext uri="{FF2B5EF4-FFF2-40B4-BE49-F238E27FC236}">
              <a16:creationId xmlns:a16="http://schemas.microsoft.com/office/drawing/2014/main" id="{6F6E1085-B207-4574-BEAC-096E9B7AA70D}"/>
            </a:ext>
          </a:extLst>
        </xdr:cNvPr>
        <xdr:cNvSpPr txBox="1"/>
      </xdr:nvSpPr>
      <xdr:spPr>
        <a:xfrm>
          <a:off x="552450" y="4216400"/>
          <a:ext cx="2882900" cy="156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t>Elke deelnemer houdt op een gedeeld papier aan de zijkant van elk doelpak bij hoeveel punten hij/zij geschoten heeft. Deze formulieren worden ingeleverd en samengevoegd tot deze tabel.</a:t>
          </a:r>
        </a:p>
        <a:p>
          <a:r>
            <a:rPr lang="nl-NL" sz="1100" baseline="0"/>
            <a:t>Elke ronde schiet je 3 pijlen, je telt de punten als bij een standaard Fita wedstrijd. </a:t>
          </a:r>
        </a:p>
        <a:p>
          <a:r>
            <a:rPr lang="nl-NL" sz="1100" baseline="0"/>
            <a:t>Hoe hoger je score, hoe beter je ranking!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17</xdr:row>
      <xdr:rowOff>165100</xdr:rowOff>
    </xdr:from>
    <xdr:to>
      <xdr:col>9</xdr:col>
      <xdr:colOff>6350</xdr:colOff>
      <xdr:row>25</xdr:row>
      <xdr:rowOff>88900</xdr:rowOff>
    </xdr:to>
    <xdr:sp macro="" textlink="">
      <xdr:nvSpPr>
        <xdr:cNvPr id="2" name="Tekstvak 1">
          <a:extLst>
            <a:ext uri="{FF2B5EF4-FFF2-40B4-BE49-F238E27FC236}">
              <a16:creationId xmlns:a16="http://schemas.microsoft.com/office/drawing/2014/main" id="{21E2F490-13B7-49F7-98A3-DEF40D95A7BB}"/>
            </a:ext>
          </a:extLst>
        </xdr:cNvPr>
        <xdr:cNvSpPr txBox="1"/>
      </xdr:nvSpPr>
      <xdr:spPr>
        <a:xfrm>
          <a:off x="533400" y="3968750"/>
          <a:ext cx="4165600" cy="139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t>Van iedere deelnemer wordt de finishtijd gemeten. Daarbij wordt 10s per gemiste pijl opgeteld. Achteraf wordt gekeken hoeveel pijlen er in de klapdoelen zitten, dit gebeurt dus niet live. Wel moeten deelnemers zelf doorgeven hoevaak een klapdoel omviel zonder dat de pijl in het doel bleef zitten. Dit kunnen ze meteen wanneer het gebeurt doorgeven aan de scheidsrechter bij de schietlijn.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463550</xdr:colOff>
      <xdr:row>18</xdr:row>
      <xdr:rowOff>50800</xdr:rowOff>
    </xdr:from>
    <xdr:to>
      <xdr:col>8</xdr:col>
      <xdr:colOff>114300</xdr:colOff>
      <xdr:row>25</xdr:row>
      <xdr:rowOff>158750</xdr:rowOff>
    </xdr:to>
    <xdr:sp macro="" textlink="">
      <xdr:nvSpPr>
        <xdr:cNvPr id="2" name="Tekstvak 1">
          <a:extLst>
            <a:ext uri="{FF2B5EF4-FFF2-40B4-BE49-F238E27FC236}">
              <a16:creationId xmlns:a16="http://schemas.microsoft.com/office/drawing/2014/main" id="{B9B67B3D-9D46-4837-B6F4-E68FFC1028D4}"/>
            </a:ext>
          </a:extLst>
        </xdr:cNvPr>
        <xdr:cNvSpPr txBox="1"/>
      </xdr:nvSpPr>
      <xdr:spPr>
        <a:xfrm>
          <a:off x="463550" y="4038600"/>
          <a:ext cx="3968750" cy="139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t>Na het schieten mogen de deelnemers tijdens het halen van de pijlen zelf hun score uitrekenen. </a:t>
          </a:r>
        </a:p>
        <a:p>
          <a:r>
            <a:rPr lang="nl-NL" sz="1100" baseline="0"/>
            <a:t>Voor elk van de 6 pijlen kan je 5, 10, 15 of 20 punten verdienen, afhankelijk van hoe ver het dier staat dat je hebt geraakt.</a:t>
          </a:r>
        </a:p>
        <a:p>
          <a:r>
            <a:rPr lang="nl-NL" sz="1100" baseline="0"/>
            <a:t>Een pijl telt als raak als de pijl in het dier zit (niet het voetstuk)</a:t>
          </a:r>
        </a:p>
        <a:p>
          <a:r>
            <a:rPr lang="nl-NL" sz="1100" baseline="0"/>
            <a:t>De totaalscores worden verzameld in deze tabel. </a:t>
          </a:r>
        </a:p>
        <a:p>
          <a:r>
            <a:rPr lang="nl-NL" sz="1100" baseline="0"/>
            <a:t>Hoe hoger je score, hoe beter je ranking.</a:t>
          </a:r>
        </a:p>
        <a:p>
          <a:endParaRPr lang="nl-NL" sz="11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374650</xdr:colOff>
      <xdr:row>23</xdr:row>
      <xdr:rowOff>165100</xdr:rowOff>
    </xdr:from>
    <xdr:to>
      <xdr:col>8</xdr:col>
      <xdr:colOff>241300</xdr:colOff>
      <xdr:row>32</xdr:row>
      <xdr:rowOff>76200</xdr:rowOff>
    </xdr:to>
    <xdr:sp macro="" textlink="">
      <xdr:nvSpPr>
        <xdr:cNvPr id="3" name="Tekstvak 2">
          <a:extLst>
            <a:ext uri="{FF2B5EF4-FFF2-40B4-BE49-F238E27FC236}">
              <a16:creationId xmlns:a16="http://schemas.microsoft.com/office/drawing/2014/main" id="{228276A4-5CF6-4062-9AA1-CC4889B455FB}"/>
            </a:ext>
          </a:extLst>
        </xdr:cNvPr>
        <xdr:cNvSpPr txBox="1"/>
      </xdr:nvSpPr>
      <xdr:spPr>
        <a:xfrm>
          <a:off x="374650" y="5073650"/>
          <a:ext cx="3968750" cy="156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t>In totaal zijn er 5 teams van elk 3 deelnemers.</a:t>
          </a:r>
        </a:p>
        <a:p>
          <a:r>
            <a:rPr lang="nl-NL" sz="1100" baseline="0"/>
            <a:t>Hoe sneller je team, hoe beter je ranking! </a:t>
          </a:r>
        </a:p>
        <a:p>
          <a:r>
            <a:rPr lang="nl-NL" sz="1100" baseline="0"/>
            <a:t>De score voor het totaalklassement werkt als volgt:</a:t>
          </a:r>
        </a:p>
        <a:p>
          <a:r>
            <a:rPr lang="nl-NL" sz="1100" baseline="0"/>
            <a:t>- alle deelnemers van team 1 krijgen 20 punten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alle deelnemers van team 2 krijgen 16 punten</a:t>
          </a:r>
        </a:p>
        <a:p>
          <a:r>
            <a:rPr lang="nl-NL" sz="1100" baseline="0">
              <a:solidFill>
                <a:schemeClr val="dk1"/>
              </a:solidFill>
              <a:effectLst/>
              <a:latin typeface="+mn-lt"/>
              <a:ea typeface="+mn-ea"/>
              <a:cs typeface="+mn-cs"/>
            </a:rPr>
            <a:t>- alle deelnemers van team 3 krijgen 12 punten</a:t>
          </a:r>
          <a:endParaRPr lang="nl-NL">
            <a:effectLst/>
          </a:endParaRPr>
        </a:p>
        <a:p>
          <a:pPr eaLnBrk="1" fontAlgn="auto" latinLnBrk="0" hangingPunct="1"/>
          <a:r>
            <a:rPr lang="nl-NL" sz="1100" baseline="0">
              <a:solidFill>
                <a:schemeClr val="dk1"/>
              </a:solidFill>
              <a:effectLst/>
              <a:latin typeface="+mn-lt"/>
              <a:ea typeface="+mn-ea"/>
              <a:cs typeface="+mn-cs"/>
            </a:rPr>
            <a:t>- alle deelnemers van team 4 krijgen 8 punten</a:t>
          </a:r>
          <a:endParaRPr lang="nl-NL">
            <a:effectLst/>
          </a:endParaRPr>
        </a:p>
        <a:p>
          <a:r>
            <a:rPr lang="nl-NL" sz="1100" baseline="0">
              <a:solidFill>
                <a:schemeClr val="dk1"/>
              </a:solidFill>
              <a:effectLst/>
              <a:latin typeface="+mn-lt"/>
              <a:ea typeface="+mn-ea"/>
              <a:cs typeface="+mn-cs"/>
            </a:rPr>
            <a:t>- alle deelnemers van team 5 krijgen 4 punten</a:t>
          </a:r>
          <a:endParaRPr lang="nl-N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546100</xdr:colOff>
      <xdr:row>17</xdr:row>
      <xdr:rowOff>127000</xdr:rowOff>
    </xdr:from>
    <xdr:to>
      <xdr:col>5</xdr:col>
      <xdr:colOff>463550</xdr:colOff>
      <xdr:row>21</xdr:row>
      <xdr:rowOff>133350</xdr:rowOff>
    </xdr:to>
    <xdr:sp macro="" textlink="">
      <xdr:nvSpPr>
        <xdr:cNvPr id="3" name="Tekstvak 2">
          <a:extLst>
            <a:ext uri="{FF2B5EF4-FFF2-40B4-BE49-F238E27FC236}">
              <a16:creationId xmlns:a16="http://schemas.microsoft.com/office/drawing/2014/main" id="{818C6372-3406-45AD-9DE0-F1ABA17AAD24}"/>
            </a:ext>
          </a:extLst>
        </xdr:cNvPr>
        <xdr:cNvSpPr txBox="1"/>
      </xdr:nvSpPr>
      <xdr:spPr>
        <a:xfrm>
          <a:off x="546100" y="3930650"/>
          <a:ext cx="441325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t>De punten voor dit onderdeel worden bepaald aan de hand van hoe ver je komt in de afvalcompetitie.</a:t>
          </a:r>
        </a:p>
        <a:p>
          <a:r>
            <a:rPr lang="nl-NL" sz="1100" baseline="0"/>
            <a:t>Hoe verder je komt, hoe hoger je ranking en score!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527050</xdr:colOff>
      <xdr:row>11</xdr:row>
      <xdr:rowOff>120650</xdr:rowOff>
    </xdr:from>
    <xdr:to>
      <xdr:col>7</xdr:col>
      <xdr:colOff>590550</xdr:colOff>
      <xdr:row>17</xdr:row>
      <xdr:rowOff>82550</xdr:rowOff>
    </xdr:to>
    <xdr:sp macro="" textlink="">
      <xdr:nvSpPr>
        <xdr:cNvPr id="3" name="Tekstvak 2">
          <a:extLst>
            <a:ext uri="{FF2B5EF4-FFF2-40B4-BE49-F238E27FC236}">
              <a16:creationId xmlns:a16="http://schemas.microsoft.com/office/drawing/2014/main" id="{E67FC90B-9EE0-4482-95E5-CBD2CD6A8AD9}"/>
            </a:ext>
          </a:extLst>
        </xdr:cNvPr>
        <xdr:cNvSpPr txBox="1"/>
      </xdr:nvSpPr>
      <xdr:spPr>
        <a:xfrm>
          <a:off x="527050" y="3003550"/>
          <a:ext cx="44196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t>Dit is het formulier dat wordt gebruikt voor het onderdeel RunArchery Fita. </a:t>
          </a:r>
        </a:p>
        <a:p>
          <a:r>
            <a:rPr lang="nl-NL" sz="1100" baseline="0"/>
            <a:t>Dit formulier moet minstens 10 keer worden geprint en wordt op kartonnetjes geplakt en dan aan de doelpakken gehangen.</a:t>
          </a:r>
        </a:p>
        <a:p>
          <a:r>
            <a:rPr lang="nl-NL" sz="1100" baseline="0"/>
            <a:t>De deelnemers vullen dit zelf in.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AA14E3-62D9-48D5-92DE-95B4C4CF0C81}" name="Tabel1" displayName="Tabel1" ref="B3:G17" totalsRowShown="0" headerRowDxfId="17">
  <autoFilter ref="B3:G17" xr:uid="{04AA14E3-62D9-48D5-92DE-95B4C4CF0C81}"/>
  <tableColumns count="6">
    <tableColumn id="1" xr3:uid="{0DD49DCE-DDB8-432D-A389-D1D211C95AF0}" name="startnummer"/>
    <tableColumn id="2" xr3:uid="{5D743094-4FDD-4FFB-8C0D-96F9AF5EA127}" name="Voornaam "/>
    <tableColumn id="6" xr3:uid="{FA7FBE55-1CCB-4502-8DC6-252A19DAF4C3}" name="Achternaam"/>
    <tableColumn id="3" xr3:uid="{02A4C2EF-FBBA-4157-82F6-10487758C8B3}" name="vereniging"/>
    <tableColumn id="4" xr3:uid="{93140838-34C3-485B-8B50-E29AC83952AE}" name="geslacht"/>
    <tableColumn id="5" xr3:uid="{14411990-A837-4276-B4DA-695EB4D8B48B}" name="geboortejaar"/>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9AA1FC-1785-462A-BEB0-DF16360A52D4}" name="Tabel2" displayName="Tabel2" ref="B3:P17" totalsRowShown="0" headerRowDxfId="16">
  <autoFilter ref="B3:P17" xr:uid="{FD9AA1FC-1785-462A-BEB0-DF16360A52D4}"/>
  <tableColumns count="15">
    <tableColumn id="1" xr3:uid="{1AA7A763-A994-452A-AE2F-8EC1C94CF18F}" name="startnummer">
      <calculatedColumnFormula>Tabel1[[#This Row],[startnummer]]</calculatedColumnFormula>
    </tableColumn>
    <tableColumn id="2" xr3:uid="{80BBE29A-8F3B-428B-9FB6-CCE9153C9202}" name="naam ">
      <calculatedColumnFormula>Tabel1[[#This Row],[Voornaam ]]</calculatedColumnFormula>
    </tableColumn>
    <tableColumn id="3" xr3:uid="{EFBEF991-07A5-4361-A0B6-4018C23528C7}" name="Fita"/>
    <tableColumn id="9" xr3:uid="{42F0F891-94D9-4DF4-AD33-3FB1C24897F0}" name="subtotaal" dataDxfId="15">
      <calculatedColumnFormula>Tabel2[[#This Row],[Fita]]</calculatedColumnFormula>
    </tableColumn>
    <tableColumn id="4" xr3:uid="{9F9B7BBD-4432-4EAB-8096-0D440768744B}" name="Exhaust">
      <calculatedColumnFormula>15-Tabel2911[[#This Row],[ranking]]</calculatedColumnFormula>
    </tableColumn>
    <tableColumn id="10" xr3:uid="{D8D5EE3D-3EDC-48B7-A714-B2D6F83F58C7}" name="subtotaal2" dataDxfId="14">
      <calculatedColumnFormula>Tabel2[[#This Row],[Exhaust]]+Tabel2[[#This Row],[subtotaal]]</calculatedColumnFormula>
    </tableColumn>
    <tableColumn id="5" xr3:uid="{9931E8F1-AE09-44A6-95A4-93EFF5DFE402}" name="Hunt"/>
    <tableColumn id="11" xr3:uid="{6331DD5C-2922-4EA7-A9B1-3CA188130116}" name="subtotaal3" dataDxfId="13">
      <calculatedColumnFormula>Tabel2[[#This Row],[Hunt]]+Tabel2[[#This Row],[subtotaal2]]</calculatedColumnFormula>
    </tableColumn>
    <tableColumn id="6" xr3:uid="{87716121-906C-45D0-85E5-85CE3F3E9BE2}" name="Estafette"/>
    <tableColumn id="12" xr3:uid="{35B0531D-6666-4707-BC79-1BB7FE46B313}" name="subtotaal4" dataDxfId="12">
      <calculatedColumnFormula>Tabel2[[#This Row],[Estafette]]+Tabel2[[#This Row],[subtotaal3]]</calculatedColumnFormula>
    </tableColumn>
    <tableColumn id="7" xr3:uid="{0FFFD61C-E624-4C9E-B474-A0FD46484763}" name="Mental "/>
    <tableColumn id="13" xr3:uid="{01527BAE-0E63-4120-AA26-01CCABD34B13}" name="subtotaal 5" dataDxfId="11">
      <calculatedColumnFormula>Tabel2[[#This Row],[Mental ]]+Tabel2[[#This Row],[subtotaal4]]</calculatedColumnFormula>
    </tableColumn>
    <tableColumn id="14" xr3:uid="{8909889E-B0BE-4078-867F-313DD990DB51}" name="bonus"/>
    <tableColumn id="15" xr3:uid="{8068A412-394D-48F1-B4D2-4BF0BA9D22B3}" name="totaal" dataDxfId="10">
      <calculatedColumnFormula>Tabel2[[#This Row],[bonus]]+Tabel2[[#This Row],[subtotaal 5]]</calculatedColumnFormula>
    </tableColumn>
    <tableColumn id="8" xr3:uid="{E33FAF38-77AD-4C11-B689-3D5526743B2F}" name="ranking"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8145045-40B0-409E-99EE-40F5C4CBA0A8}" name="Tabel2912" displayName="Tabel2912" ref="B3:F17" totalsRowShown="0" headerRowDxfId="8">
  <autoFilter ref="B3:F17" xr:uid="{C8145045-40B0-409E-99EE-40F5C4CBA0A8}"/>
  <tableColumns count="5">
    <tableColumn id="1" xr3:uid="{62FC22D0-CF31-40DD-8AF2-B67AA0088CA2}" name="startnummer">
      <calculatedColumnFormula>Tabel1[[#This Row],[startnummer]]</calculatedColumnFormula>
    </tableColumn>
    <tableColumn id="2" xr3:uid="{08204B95-FDA1-4DEA-8130-9A13CE2892AA}" name="naam ">
      <calculatedColumnFormula>Tabel1[[#This Row],[Voornaam ]]</calculatedColumnFormula>
    </tableColumn>
    <tableColumn id="3" xr3:uid="{70FBB1D7-AB5C-4DFF-AC74-95FE1B1887D6}" name="totaal rondes 1 en 2"/>
    <tableColumn id="9" xr3:uid="{9A08CAB5-65A6-4339-B2CA-FEABF7D516F1}" name="ranking"/>
    <tableColumn id="4" xr3:uid="{D09EF15E-BF3F-4D3A-83D5-DB6FF6C3559F}" name="punten" dataDxfId="7">
      <calculatedColumnFormula>15-Tabel2912[[#This Row],[ranking]]</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27DE439-8DC3-4303-AD9A-47DD8627E193}" name="Tabel2911" displayName="Tabel2911" ref="B3:H17" totalsRowShown="0" headerRowDxfId="6">
  <autoFilter ref="B3:H17" xr:uid="{327DE439-8DC3-4303-AD9A-47DD8627E193}"/>
  <tableColumns count="7">
    <tableColumn id="1" xr3:uid="{B64DCDFF-BCBC-4227-8EE9-131F11AF19CD}" name="startnummer">
      <calculatedColumnFormula>Tabel1[[#This Row],[startnummer]]</calculatedColumnFormula>
    </tableColumn>
    <tableColumn id="2" xr3:uid="{58FDDCC2-F53A-4B12-95BC-D7FF6C087952}" name="naam ">
      <calculatedColumnFormula>Tabel1[[#This Row],[Voornaam ]]</calculatedColumnFormula>
    </tableColumn>
    <tableColumn id="3" xr3:uid="{8389E318-0FED-46CA-8ADF-BA1013CADAE3}" name="tijd"/>
    <tableColumn id="9" xr3:uid="{B385A249-8BF6-4F48-938B-73FA05C00B60}" name="straftijd"/>
    <tableColumn id="14" xr3:uid="{BE1A6DA1-F55C-4FAD-B79E-7429F020777B}" name="totale tijd" dataDxfId="5">
      <calculatedColumnFormula>Tabel2911[[#This Row],[tijd]]+Tabel2911[[#This Row],[straftijd]]</calculatedColumnFormula>
    </tableColumn>
    <tableColumn id="15" xr3:uid="{8FA611CC-6FAC-4AC8-8AE2-ADF1DD9E3BBB}" name="ranking"/>
    <tableColumn id="4" xr3:uid="{7D4D525B-C3C3-44DD-A45A-AE06F9CAAFE6}" name="punten" dataDxfId="4">
      <calculatedColumnFormula>15-Tabel2911[[#This Row],[ranking]]</calculatedColumnFormula>
    </tableColumn>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8FB9901-1475-4FC4-957E-C79ED3DEF154}" name="Tabel29" displayName="Tabel29" ref="B3:F17" totalsRowShown="0" headerRowDxfId="3">
  <autoFilter ref="B3:F17" xr:uid="{68FB9901-1475-4FC4-957E-C79ED3DEF154}"/>
  <tableColumns count="5">
    <tableColumn id="1" xr3:uid="{E62DA486-5386-445D-81B4-D2EA8E807893}" name="startnummer">
      <calculatedColumnFormula>Tabel1[[#This Row],[startnummer]]</calculatedColumnFormula>
    </tableColumn>
    <tableColumn id="2" xr3:uid="{46DD9029-E19C-4765-B6E6-F962359AEB05}" name="naam ">
      <calculatedColumnFormula>Tabel1[[#This Row],[Voornaam ]]</calculatedColumnFormula>
    </tableColumn>
    <tableColumn id="3" xr3:uid="{F285519C-EAC3-44C6-A6D9-429A20BF1DFA}" name="totaal"/>
    <tableColumn id="9" xr3:uid="{C2FB2080-45E2-4A6F-918F-F73752D84B4A}" name="ranking"/>
    <tableColumn id="4" xr3:uid="{FD4C539B-D31B-43F7-8566-5A8C6827DC04}" name="punte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901514F-F867-4F88-A47B-BA151904A483}" name="Tabel2910" displayName="Tabel2910" ref="B3:G17" totalsRowShown="0" headerRowDxfId="2">
  <autoFilter ref="B3:G17" xr:uid="{1901514F-F867-4F88-A47B-BA151904A483}"/>
  <tableColumns count="6">
    <tableColumn id="1" xr3:uid="{1E7C47D7-B6A8-4BB6-98EE-44DC775DB1DA}" name="startnummer">
      <calculatedColumnFormula>Tabel1[[#This Row],[startnummer]]</calculatedColumnFormula>
    </tableColumn>
    <tableColumn id="2" xr3:uid="{83E0E7B7-51A9-4207-9B8D-962DFC913594}" name="naam ">
      <calculatedColumnFormula>Tabel1[[#This Row],[Voornaam ]]</calculatedColumnFormula>
    </tableColumn>
    <tableColumn id="14" xr3:uid="{7C1947D0-05E9-4D28-B0A7-E70E53BC8D79}" name="team"/>
    <tableColumn id="3" xr3:uid="{7E5EC05B-C8D8-4259-AE2F-79950E386C11}" name="tijd"/>
    <tableColumn id="9" xr3:uid="{D1322C54-48F6-4F7E-984B-DC88B5E4386C}" name="ranking"/>
    <tableColumn id="4" xr3:uid="{2191F6F1-FB63-45B2-A54B-411E5B2F802C}" name="punte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6CCA9FB-6D28-4932-9F5B-40168CC07EDA}" name="Tabel2913" displayName="Tabel2913" ref="B3:E17" totalsRowShown="0" headerRowDxfId="1">
  <autoFilter ref="B3:E17" xr:uid="{66CCA9FB-6D28-4932-9F5B-40168CC07EDA}"/>
  <tableColumns count="4">
    <tableColumn id="1" xr3:uid="{2FDACDC5-F925-4854-AFC9-45628C4A2B6C}" name="startnummer">
      <calculatedColumnFormula>Tabel1[[#This Row],[startnummer]]</calculatedColumnFormula>
    </tableColumn>
    <tableColumn id="2" xr3:uid="{C00E5E62-619A-4CA0-857B-AB9C31F37212}" name="naam ">
      <calculatedColumnFormula>Tabel1[[#This Row],[Voornaam ]]</calculatedColumnFormula>
    </tableColumn>
    <tableColumn id="4" xr3:uid="{86F3D37D-6FAF-47E3-9080-B1B860DB8C5F}" name="resultaat"/>
    <tableColumn id="3" xr3:uid="{EA8587AD-B9EB-4DB0-BA70-702971798CF2}" name="punten"/>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F37868E-A427-4699-8AD3-86B1574FFC16}" name="Tabel291214" displayName="Tabel291214" ref="B3:G9" totalsRowShown="0" headerRowDxfId="0">
  <autoFilter ref="B3:G9" xr:uid="{C8145045-40B0-409E-99EE-40F5C4CBA0A8}"/>
  <tableColumns count="6">
    <tableColumn id="1" xr3:uid="{81BAF0A9-DEE6-4888-897D-9D1DF14C28E2}" name="schutter">
      <calculatedColumnFormula>Tabel1[[#This Row],[startnummer]]</calculatedColumnFormula>
    </tableColumn>
    <tableColumn id="17" xr3:uid="{ABE79486-B9F5-4C56-8454-9A852ED984BD}" name="startnummer"/>
    <tableColumn id="2" xr3:uid="{DB4B6A08-8333-44EB-BCF8-A5DC9D331318}" name="naam ">
      <calculatedColumnFormula>Tabel1[[#This Row],[Voornaam ]]</calculatedColumnFormula>
    </tableColumn>
    <tableColumn id="3" xr3:uid="{E39C1602-89CF-43E0-89F6-29293496ADD4}" name="totaal ronde 1"/>
    <tableColumn id="9" xr3:uid="{3AD14A3E-6F56-4423-AC0B-FB423CBC78E3}" name="totaal ronde 2"/>
    <tableColumn id="18" xr3:uid="{F8F32E25-590E-445D-9A4F-F9043CB74584}" name="totaal ronde 1 + 2"/>
  </tableColumns>
  <tableStyleInfo name="TableStyleMedium9"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BE2E5-D8B1-4387-9105-99DEB1318E9C}">
  <sheetPr>
    <pageSetUpPr fitToPage="1"/>
  </sheetPr>
  <dimension ref="A1:G17"/>
  <sheetViews>
    <sheetView topLeftCell="A4" workbookViewId="0">
      <selection activeCell="H22" sqref="H22"/>
    </sheetView>
  </sheetViews>
  <sheetFormatPr defaultRowHeight="15" x14ac:dyDescent="0.25"/>
  <cols>
    <col min="2" max="2" width="6.85546875" bestFit="1" customWidth="1"/>
    <col min="3" max="3" width="10" bestFit="1" customWidth="1"/>
    <col min="4" max="4" width="13.140625" bestFit="1" customWidth="1"/>
    <col min="5" max="5" width="21.85546875" bestFit="1" customWidth="1"/>
    <col min="6" max="8" width="6.85546875" bestFit="1" customWidth="1"/>
    <col min="10" max="14" width="6.85546875" bestFit="1" customWidth="1"/>
  </cols>
  <sheetData>
    <row r="1" spans="1:7" ht="26.25" x14ac:dyDescent="0.4">
      <c r="A1" s="2" t="s">
        <v>19</v>
      </c>
    </row>
    <row r="3" spans="1:7" ht="55.5" x14ac:dyDescent="0.25">
      <c r="B3" s="1" t="s">
        <v>0</v>
      </c>
      <c r="C3" s="1" t="s">
        <v>41</v>
      </c>
      <c r="D3" s="1" t="s">
        <v>39</v>
      </c>
      <c r="E3" s="1" t="s">
        <v>2</v>
      </c>
      <c r="F3" s="1" t="s">
        <v>3</v>
      </c>
      <c r="G3" s="1" t="s">
        <v>4</v>
      </c>
    </row>
    <row r="4" spans="1:7" x14ac:dyDescent="0.25">
      <c r="B4">
        <v>1</v>
      </c>
      <c r="C4" t="s">
        <v>37</v>
      </c>
      <c r="D4" t="s">
        <v>40</v>
      </c>
      <c r="E4" t="s">
        <v>57</v>
      </c>
      <c r="F4" t="s">
        <v>66</v>
      </c>
      <c r="G4">
        <v>1960</v>
      </c>
    </row>
    <row r="5" spans="1:7" x14ac:dyDescent="0.25">
      <c r="B5">
        <v>2</v>
      </c>
      <c r="C5" t="s">
        <v>38</v>
      </c>
      <c r="D5" t="s">
        <v>42</v>
      </c>
      <c r="E5" t="s">
        <v>52</v>
      </c>
      <c r="F5" t="s">
        <v>66</v>
      </c>
      <c r="G5">
        <v>1959</v>
      </c>
    </row>
    <row r="6" spans="1:7" x14ac:dyDescent="0.25">
      <c r="B6">
        <v>3</v>
      </c>
      <c r="C6" t="s">
        <v>44</v>
      </c>
      <c r="D6" t="s">
        <v>59</v>
      </c>
      <c r="E6" t="s">
        <v>53</v>
      </c>
      <c r="F6" t="s">
        <v>67</v>
      </c>
      <c r="G6">
        <v>2007</v>
      </c>
    </row>
    <row r="7" spans="1:7" x14ac:dyDescent="0.25">
      <c r="B7">
        <v>4</v>
      </c>
      <c r="C7" t="s">
        <v>43</v>
      </c>
      <c r="D7" t="s">
        <v>60</v>
      </c>
      <c r="E7" t="s">
        <v>54</v>
      </c>
      <c r="F7" t="s">
        <v>67</v>
      </c>
      <c r="G7">
        <v>1998</v>
      </c>
    </row>
    <row r="8" spans="1:7" x14ac:dyDescent="0.25">
      <c r="B8">
        <v>5</v>
      </c>
      <c r="C8" t="s">
        <v>45</v>
      </c>
      <c r="D8" t="s">
        <v>61</v>
      </c>
      <c r="E8" t="s">
        <v>55</v>
      </c>
      <c r="F8" t="s">
        <v>66</v>
      </c>
      <c r="G8">
        <v>1970</v>
      </c>
    </row>
    <row r="9" spans="1:7" x14ac:dyDescent="0.25">
      <c r="B9">
        <v>6</v>
      </c>
      <c r="C9" t="s">
        <v>46</v>
      </c>
      <c r="D9" t="s">
        <v>62</v>
      </c>
      <c r="E9" t="s">
        <v>56</v>
      </c>
      <c r="F9" t="s">
        <v>66</v>
      </c>
      <c r="G9">
        <v>1976</v>
      </c>
    </row>
    <row r="10" spans="1:7" x14ac:dyDescent="0.25">
      <c r="B10">
        <v>7</v>
      </c>
      <c r="C10" t="s">
        <v>47</v>
      </c>
      <c r="D10" t="s">
        <v>63</v>
      </c>
      <c r="E10" t="s">
        <v>57</v>
      </c>
      <c r="F10" t="s">
        <v>66</v>
      </c>
      <c r="G10">
        <v>1988</v>
      </c>
    </row>
    <row r="11" spans="1:7" x14ac:dyDescent="0.25">
      <c r="B11">
        <v>8</v>
      </c>
      <c r="C11" t="s">
        <v>48</v>
      </c>
      <c r="D11" t="s">
        <v>64</v>
      </c>
      <c r="E11" t="s">
        <v>54</v>
      </c>
      <c r="F11" t="s">
        <v>66</v>
      </c>
      <c r="G11">
        <v>1987</v>
      </c>
    </row>
    <row r="12" spans="1:7" x14ac:dyDescent="0.25">
      <c r="B12">
        <v>15</v>
      </c>
      <c r="C12" t="s">
        <v>35</v>
      </c>
      <c r="D12" t="s">
        <v>50</v>
      </c>
      <c r="E12" t="s">
        <v>58</v>
      </c>
      <c r="F12" t="s">
        <v>70</v>
      </c>
    </row>
    <row r="13" spans="1:7" x14ac:dyDescent="0.25">
      <c r="B13">
        <v>16</v>
      </c>
      <c r="C13" t="s">
        <v>36</v>
      </c>
      <c r="D13" t="s">
        <v>51</v>
      </c>
      <c r="E13" t="s">
        <v>58</v>
      </c>
      <c r="F13" t="s">
        <v>70</v>
      </c>
    </row>
    <row r="14" spans="1:7" x14ac:dyDescent="0.25">
      <c r="B14">
        <v>11</v>
      </c>
      <c r="C14" t="s">
        <v>33</v>
      </c>
      <c r="E14" t="s">
        <v>55</v>
      </c>
      <c r="F14" t="s">
        <v>67</v>
      </c>
      <c r="G14">
        <v>1993</v>
      </c>
    </row>
    <row r="15" spans="1:7" x14ac:dyDescent="0.25">
      <c r="B15">
        <v>12</v>
      </c>
      <c r="C15" t="s">
        <v>49</v>
      </c>
      <c r="D15" t="s">
        <v>65</v>
      </c>
      <c r="E15" t="s">
        <v>57</v>
      </c>
      <c r="F15" t="s">
        <v>66</v>
      </c>
      <c r="G15">
        <v>1988</v>
      </c>
    </row>
    <row r="16" spans="1:7" x14ac:dyDescent="0.25">
      <c r="B16">
        <v>13</v>
      </c>
      <c r="C16" t="s">
        <v>68</v>
      </c>
      <c r="D16" t="s">
        <v>69</v>
      </c>
      <c r="E16" t="s">
        <v>58</v>
      </c>
      <c r="F16" t="s">
        <v>66</v>
      </c>
      <c r="G16">
        <v>2000</v>
      </c>
    </row>
    <row r="17" spans="2:7" x14ac:dyDescent="0.25">
      <c r="B17">
        <v>14</v>
      </c>
      <c r="C17" t="s">
        <v>34</v>
      </c>
      <c r="D17" t="s">
        <v>40</v>
      </c>
      <c r="E17" t="s">
        <v>57</v>
      </c>
      <c r="F17" t="s">
        <v>66</v>
      </c>
      <c r="G17">
        <v>2000</v>
      </c>
    </row>
  </sheetData>
  <phoneticPr fontId="1" type="noConversion"/>
  <pageMargins left="0.7" right="0.7" top="0.75" bottom="0.75" header="0.3" footer="0.3"/>
  <pageSetup paperSize="9" scale="97" orientation="portrait" horizontalDpi="4294967293"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79548-B007-4462-809E-8BFAA82D52FF}">
  <sheetPr>
    <pageSetUpPr fitToPage="1"/>
  </sheetPr>
  <dimension ref="A1:P17"/>
  <sheetViews>
    <sheetView topLeftCell="A4" workbookViewId="0">
      <selection activeCell="Q7" sqref="Q7"/>
    </sheetView>
  </sheetViews>
  <sheetFormatPr defaultRowHeight="15" x14ac:dyDescent="0.25"/>
  <cols>
    <col min="2" max="2" width="6.85546875" bestFit="1" customWidth="1"/>
    <col min="3" max="3" width="10" bestFit="1" customWidth="1"/>
    <col min="4" max="15" width="6.85546875" bestFit="1" customWidth="1"/>
  </cols>
  <sheetData>
    <row r="1" spans="1:16" ht="26.25" x14ac:dyDescent="0.4">
      <c r="A1" s="2" t="s">
        <v>20</v>
      </c>
    </row>
    <row r="3" spans="1:16" ht="55.5" x14ac:dyDescent="0.25">
      <c r="B3" s="1" t="s">
        <v>0</v>
      </c>
      <c r="C3" s="1" t="s">
        <v>1</v>
      </c>
      <c r="D3" s="1" t="s">
        <v>8</v>
      </c>
      <c r="E3" s="1" t="s">
        <v>10</v>
      </c>
      <c r="F3" s="1" t="s">
        <v>7</v>
      </c>
      <c r="G3" s="1" t="s">
        <v>11</v>
      </c>
      <c r="H3" s="1" t="s">
        <v>5</v>
      </c>
      <c r="I3" s="1" t="s">
        <v>12</v>
      </c>
      <c r="J3" s="1" t="s">
        <v>6</v>
      </c>
      <c r="K3" s="1" t="s">
        <v>13</v>
      </c>
      <c r="L3" s="1" t="s">
        <v>9</v>
      </c>
      <c r="M3" s="1" t="s">
        <v>31</v>
      </c>
      <c r="N3" s="1" t="s">
        <v>32</v>
      </c>
      <c r="O3" s="1" t="s">
        <v>14</v>
      </c>
      <c r="P3" s="1" t="s">
        <v>15</v>
      </c>
    </row>
    <row r="4" spans="1:16" x14ac:dyDescent="0.25">
      <c r="B4">
        <f>Tabel1[[#This Row],[startnummer]]</f>
        <v>1</v>
      </c>
      <c r="C4" t="str">
        <f>Tabel1[[#This Row],[Voornaam ]]</f>
        <v>Henri</v>
      </c>
      <c r="D4">
        <f>15-Tabel2912[[#This Row],[ranking]]</f>
        <v>1</v>
      </c>
      <c r="E4">
        <f>Tabel2[[#This Row],[Fita]]</f>
        <v>1</v>
      </c>
      <c r="F4">
        <f>15-Tabel2911[[#This Row],[ranking]]</f>
        <v>3</v>
      </c>
      <c r="G4">
        <f>Tabel2[[#This Row],[Exhaust]]+Tabel2[[#This Row],[subtotaal]]</f>
        <v>4</v>
      </c>
      <c r="H4">
        <v>1</v>
      </c>
      <c r="I4">
        <f>Tabel2[[#This Row],[Hunt]]+Tabel2[[#This Row],[subtotaal2]]</f>
        <v>5</v>
      </c>
      <c r="J4">
        <v>10</v>
      </c>
      <c r="K4">
        <f>Tabel2[[#This Row],[Estafette]]+Tabel2[[#This Row],[subtotaal3]]</f>
        <v>15</v>
      </c>
      <c r="L4">
        <v>2</v>
      </c>
      <c r="M4">
        <f>Tabel2[[#This Row],[Mental ]]+Tabel2[[#This Row],[subtotaal4]]</f>
        <v>17</v>
      </c>
      <c r="N4">
        <v>4</v>
      </c>
      <c r="O4">
        <f>Tabel2[[#This Row],[bonus]]+Tabel2[[#This Row],[subtotaal 5]]</f>
        <v>21</v>
      </c>
      <c r="P4" s="4">
        <v>13</v>
      </c>
    </row>
    <row r="5" spans="1:16" x14ac:dyDescent="0.25">
      <c r="B5">
        <f>Tabel1[[#This Row],[startnummer]]</f>
        <v>2</v>
      </c>
      <c r="C5" t="str">
        <f>Tabel1[[#This Row],[Voornaam ]]</f>
        <v>Don</v>
      </c>
      <c r="D5">
        <f>15-Tabel2912[[#This Row],[ranking]]</f>
        <v>4</v>
      </c>
      <c r="E5">
        <f>Tabel2[[#This Row],[Fita]]</f>
        <v>4</v>
      </c>
      <c r="F5">
        <f>15-Tabel2911[[#This Row],[ranking]]</f>
        <v>2</v>
      </c>
      <c r="G5">
        <f>Tabel2[[#This Row],[Exhaust]]+Tabel2[[#This Row],[subtotaal]]</f>
        <v>6</v>
      </c>
      <c r="H5">
        <v>8</v>
      </c>
      <c r="I5">
        <f>Tabel2[[#This Row],[Hunt]]+Tabel2[[#This Row],[subtotaal2]]</f>
        <v>14</v>
      </c>
      <c r="J5">
        <v>8</v>
      </c>
      <c r="K5">
        <f>Tabel2[[#This Row],[Estafette]]+Tabel2[[#This Row],[subtotaal3]]</f>
        <v>22</v>
      </c>
      <c r="L5">
        <v>2</v>
      </c>
      <c r="M5">
        <f>Tabel2[[#This Row],[Mental ]]+Tabel2[[#This Row],[subtotaal4]]</f>
        <v>24</v>
      </c>
      <c r="N5">
        <v>4</v>
      </c>
      <c r="O5">
        <f>Tabel2[[#This Row],[bonus]]+Tabel2[[#This Row],[subtotaal 5]]</f>
        <v>28</v>
      </c>
      <c r="P5" s="4">
        <v>12</v>
      </c>
    </row>
    <row r="6" spans="1:16" x14ac:dyDescent="0.25">
      <c r="B6">
        <f>Tabel1[[#This Row],[startnummer]]</f>
        <v>3</v>
      </c>
      <c r="C6" t="str">
        <f>Tabel1[[#This Row],[Voornaam ]]</f>
        <v>Myrthe</v>
      </c>
      <c r="D6">
        <f>15-Tabel2912[[#This Row],[ranking]]</f>
        <v>8</v>
      </c>
      <c r="E6">
        <f>Tabel2[[#This Row],[Fita]]</f>
        <v>8</v>
      </c>
      <c r="F6">
        <f>15-Tabel2911[[#This Row],[ranking]]</f>
        <v>4</v>
      </c>
      <c r="G6">
        <f>Tabel2[[#This Row],[Exhaust]]+Tabel2[[#This Row],[subtotaal]]</f>
        <v>12</v>
      </c>
      <c r="H6">
        <v>13</v>
      </c>
      <c r="I6">
        <f>Tabel2[[#This Row],[Hunt]]+Tabel2[[#This Row],[subtotaal2]]</f>
        <v>25</v>
      </c>
      <c r="J6">
        <v>4</v>
      </c>
      <c r="K6">
        <f>Tabel2[[#This Row],[Estafette]]+Tabel2[[#This Row],[subtotaal3]]</f>
        <v>29</v>
      </c>
      <c r="L6">
        <v>8</v>
      </c>
      <c r="M6">
        <f>Tabel2[[#This Row],[Mental ]]+Tabel2[[#This Row],[subtotaal4]]</f>
        <v>37</v>
      </c>
      <c r="N6">
        <v>8</v>
      </c>
      <c r="O6">
        <f>Tabel2[[#This Row],[bonus]]+Tabel2[[#This Row],[subtotaal 5]]</f>
        <v>45</v>
      </c>
      <c r="P6" s="4">
        <v>5</v>
      </c>
    </row>
    <row r="7" spans="1:16" x14ac:dyDescent="0.25">
      <c r="B7">
        <f>Tabel1[[#This Row],[startnummer]]</f>
        <v>4</v>
      </c>
      <c r="C7" t="str">
        <f>Tabel1[[#This Row],[Voornaam ]]</f>
        <v>Iris</v>
      </c>
      <c r="D7">
        <f>15-Tabel2912[[#This Row],[ranking]]</f>
        <v>3</v>
      </c>
      <c r="E7">
        <f>Tabel2[[#This Row],[Fita]]</f>
        <v>3</v>
      </c>
      <c r="F7">
        <f>15-Tabel2911[[#This Row],[ranking]]</f>
        <v>1</v>
      </c>
      <c r="G7">
        <f>Tabel2[[#This Row],[Exhaust]]+Tabel2[[#This Row],[subtotaal]]</f>
        <v>4</v>
      </c>
      <c r="H7">
        <v>3</v>
      </c>
      <c r="I7">
        <f>Tabel2[[#This Row],[Hunt]]+Tabel2[[#This Row],[subtotaal2]]</f>
        <v>7</v>
      </c>
      <c r="J7">
        <v>2</v>
      </c>
      <c r="K7">
        <f>Tabel2[[#This Row],[Estafette]]+Tabel2[[#This Row],[subtotaal3]]</f>
        <v>9</v>
      </c>
      <c r="L7">
        <v>2</v>
      </c>
      <c r="M7">
        <f>Tabel2[[#This Row],[Mental ]]+Tabel2[[#This Row],[subtotaal4]]</f>
        <v>11</v>
      </c>
      <c r="N7">
        <v>4</v>
      </c>
      <c r="O7">
        <f>Tabel2[[#This Row],[bonus]]+Tabel2[[#This Row],[subtotaal 5]]</f>
        <v>15</v>
      </c>
      <c r="P7" s="4">
        <v>14</v>
      </c>
    </row>
    <row r="8" spans="1:16" x14ac:dyDescent="0.25">
      <c r="B8">
        <f>Tabel1[[#This Row],[startnummer]]</f>
        <v>5</v>
      </c>
      <c r="C8" t="str">
        <f>Tabel1[[#This Row],[Voornaam ]]</f>
        <v>Sjef</v>
      </c>
      <c r="D8">
        <f>15-Tabel2912[[#This Row],[ranking]]</f>
        <v>9</v>
      </c>
      <c r="E8">
        <f>Tabel2[[#This Row],[Fita]]</f>
        <v>9</v>
      </c>
      <c r="F8">
        <f>15-Tabel2911[[#This Row],[ranking]]</f>
        <v>9</v>
      </c>
      <c r="G8">
        <f>Tabel2[[#This Row],[Exhaust]]+Tabel2[[#This Row],[subtotaal]]</f>
        <v>18</v>
      </c>
      <c r="H8">
        <v>6</v>
      </c>
      <c r="I8">
        <f>Tabel2[[#This Row],[Hunt]]+Tabel2[[#This Row],[subtotaal2]]</f>
        <v>24</v>
      </c>
      <c r="J8">
        <v>4</v>
      </c>
      <c r="K8">
        <f>Tabel2[[#This Row],[Estafette]]+Tabel2[[#This Row],[subtotaal3]]</f>
        <v>28</v>
      </c>
      <c r="L8">
        <v>2</v>
      </c>
      <c r="M8">
        <f>Tabel2[[#This Row],[Mental ]]+Tabel2[[#This Row],[subtotaal4]]</f>
        <v>30</v>
      </c>
      <c r="N8">
        <v>4</v>
      </c>
      <c r="O8">
        <f>Tabel2[[#This Row],[bonus]]+Tabel2[[#This Row],[subtotaal 5]]</f>
        <v>34</v>
      </c>
      <c r="P8" s="4">
        <v>9</v>
      </c>
    </row>
    <row r="9" spans="1:16" x14ac:dyDescent="0.25">
      <c r="B9">
        <f>Tabel1[[#This Row],[startnummer]]</f>
        <v>6</v>
      </c>
      <c r="C9" t="str">
        <f>Tabel1[[#This Row],[Voornaam ]]</f>
        <v>Mark</v>
      </c>
      <c r="D9">
        <f>15-Tabel2912[[#This Row],[ranking]]</f>
        <v>13</v>
      </c>
      <c r="E9">
        <f>Tabel2[[#This Row],[Fita]]</f>
        <v>13</v>
      </c>
      <c r="F9">
        <f>15-Tabel2911[[#This Row],[ranking]]</f>
        <v>11</v>
      </c>
      <c r="G9">
        <f>Tabel2[[#This Row],[Exhaust]]+Tabel2[[#This Row],[subtotaal]]</f>
        <v>24</v>
      </c>
      <c r="H9">
        <v>14</v>
      </c>
      <c r="I9">
        <f>Tabel2[[#This Row],[Hunt]]+Tabel2[[#This Row],[subtotaal2]]</f>
        <v>38</v>
      </c>
      <c r="J9">
        <v>10</v>
      </c>
      <c r="K9">
        <f>Tabel2[[#This Row],[Estafette]]+Tabel2[[#This Row],[subtotaal3]]</f>
        <v>48</v>
      </c>
      <c r="L9">
        <v>14</v>
      </c>
      <c r="M9">
        <f>Tabel2[[#This Row],[Mental ]]+Tabel2[[#This Row],[subtotaal4]]</f>
        <v>62</v>
      </c>
      <c r="N9">
        <v>0</v>
      </c>
      <c r="O9">
        <f>Tabel2[[#This Row],[bonus]]+Tabel2[[#This Row],[subtotaal 5]]</f>
        <v>62</v>
      </c>
      <c r="P9" s="4">
        <v>1</v>
      </c>
    </row>
    <row r="10" spans="1:16" x14ac:dyDescent="0.25">
      <c r="B10">
        <f>Tabel1[[#This Row],[startnummer]]</f>
        <v>7</v>
      </c>
      <c r="C10" t="str">
        <f>Tabel1[[#This Row],[Voornaam ]]</f>
        <v>Jorik</v>
      </c>
      <c r="D10">
        <f>15-Tabel2912[[#This Row],[ranking]]</f>
        <v>11</v>
      </c>
      <c r="E10">
        <f>Tabel2[[#This Row],[Fita]]</f>
        <v>11</v>
      </c>
      <c r="F10">
        <f>15-Tabel2911[[#This Row],[ranking]]</f>
        <v>14</v>
      </c>
      <c r="G10">
        <f>Tabel2[[#This Row],[Exhaust]]+Tabel2[[#This Row],[subtotaal]]</f>
        <v>25</v>
      </c>
      <c r="H10">
        <v>6</v>
      </c>
      <c r="I10">
        <f>Tabel2[[#This Row],[Hunt]]+Tabel2[[#This Row],[subtotaal2]]</f>
        <v>31</v>
      </c>
      <c r="J10">
        <v>14</v>
      </c>
      <c r="K10">
        <f>Tabel2[[#This Row],[Estafette]]+Tabel2[[#This Row],[subtotaal3]]</f>
        <v>45</v>
      </c>
      <c r="L10">
        <v>10</v>
      </c>
      <c r="M10">
        <f>Tabel2[[#This Row],[Mental ]]+Tabel2[[#This Row],[subtotaal4]]</f>
        <v>55</v>
      </c>
      <c r="N10">
        <v>0</v>
      </c>
      <c r="O10">
        <f>Tabel2[[#This Row],[bonus]]+Tabel2[[#This Row],[subtotaal 5]]</f>
        <v>55</v>
      </c>
      <c r="P10" s="4">
        <v>2</v>
      </c>
    </row>
    <row r="11" spans="1:16" x14ac:dyDescent="0.25">
      <c r="B11">
        <f>Tabel1[[#This Row],[startnummer]]</f>
        <v>8</v>
      </c>
      <c r="C11" t="str">
        <f>Tabel1[[#This Row],[Voornaam ]]</f>
        <v>Joost</v>
      </c>
      <c r="D11">
        <f>15-Tabel2912[[#This Row],[ranking]]</f>
        <v>12</v>
      </c>
      <c r="E11">
        <f>Tabel2[[#This Row],[Fita]]</f>
        <v>12</v>
      </c>
      <c r="F11">
        <f>15-Tabel2911[[#This Row],[ranking]]</f>
        <v>13</v>
      </c>
      <c r="G11">
        <f>Tabel2[[#This Row],[Exhaust]]+Tabel2[[#This Row],[subtotaal]]</f>
        <v>25</v>
      </c>
      <c r="H11">
        <v>10</v>
      </c>
      <c r="I11">
        <f>Tabel2[[#This Row],[Hunt]]+Tabel2[[#This Row],[subtotaal2]]</f>
        <v>35</v>
      </c>
      <c r="J11">
        <v>2</v>
      </c>
      <c r="K11">
        <f>Tabel2[[#This Row],[Estafette]]+Tabel2[[#This Row],[subtotaal3]]</f>
        <v>37</v>
      </c>
      <c r="L11">
        <v>11</v>
      </c>
      <c r="M11">
        <f>Tabel2[[#This Row],[Mental ]]+Tabel2[[#This Row],[subtotaal4]]</f>
        <v>48</v>
      </c>
      <c r="N11">
        <v>0</v>
      </c>
      <c r="O11">
        <f>Tabel2[[#This Row],[bonus]]+Tabel2[[#This Row],[subtotaal 5]]</f>
        <v>48</v>
      </c>
      <c r="P11" s="4">
        <v>4</v>
      </c>
    </row>
    <row r="12" spans="1:16" x14ac:dyDescent="0.25">
      <c r="B12">
        <f>Tabel1[[#This Row],[startnummer]]</f>
        <v>15</v>
      </c>
      <c r="C12" t="str">
        <f>Tabel1[[#This Row],[Voornaam ]]</f>
        <v xml:space="preserve">Wim </v>
      </c>
      <c r="D12">
        <f>15-Tabel2912[[#This Row],[ranking]]</f>
        <v>2</v>
      </c>
      <c r="E12">
        <f>Tabel2[[#This Row],[Fita]]</f>
        <v>2</v>
      </c>
      <c r="F12">
        <f>15-Tabel2911[[#This Row],[ranking]]</f>
        <v>8</v>
      </c>
      <c r="G12">
        <f>Tabel2[[#This Row],[Exhaust]]+Tabel2[[#This Row],[subtotaal]]</f>
        <v>10</v>
      </c>
      <c r="H12">
        <v>10</v>
      </c>
      <c r="I12">
        <f>Tabel2[[#This Row],[Hunt]]+Tabel2[[#This Row],[subtotaal2]]</f>
        <v>20</v>
      </c>
      <c r="J12">
        <v>6</v>
      </c>
      <c r="K12">
        <f>Tabel2[[#This Row],[Estafette]]+Tabel2[[#This Row],[subtotaal3]]</f>
        <v>26</v>
      </c>
      <c r="L12">
        <v>12</v>
      </c>
      <c r="M12">
        <f>Tabel2[[#This Row],[Mental ]]+Tabel2[[#This Row],[subtotaal4]]</f>
        <v>38</v>
      </c>
      <c r="N12">
        <v>4</v>
      </c>
      <c r="O12">
        <f>Tabel2[[#This Row],[bonus]]+Tabel2[[#This Row],[subtotaal 5]]</f>
        <v>42</v>
      </c>
      <c r="P12" s="4">
        <v>7</v>
      </c>
    </row>
    <row r="13" spans="1:16" x14ac:dyDescent="0.25">
      <c r="B13">
        <f>Tabel1[[#This Row],[startnummer]]</f>
        <v>16</v>
      </c>
      <c r="C13" t="str">
        <f>Tabel1[[#This Row],[Voornaam ]]</f>
        <v>Eduard</v>
      </c>
      <c r="D13">
        <f>15-Tabel2912[[#This Row],[ranking]]</f>
        <v>7</v>
      </c>
      <c r="E13">
        <f>Tabel2[[#This Row],[Fita]]</f>
        <v>7</v>
      </c>
      <c r="F13">
        <f>15-Tabel2911[[#This Row],[ranking]]</f>
        <v>5</v>
      </c>
      <c r="G13">
        <f>Tabel2[[#This Row],[Exhaust]]+Tabel2[[#This Row],[subtotaal]]</f>
        <v>12</v>
      </c>
      <c r="H13">
        <v>4</v>
      </c>
      <c r="I13">
        <f>Tabel2[[#This Row],[Hunt]]+Tabel2[[#This Row],[subtotaal2]]</f>
        <v>16</v>
      </c>
      <c r="J13">
        <v>12</v>
      </c>
      <c r="K13">
        <f>Tabel2[[#This Row],[Estafette]]+Tabel2[[#This Row],[subtotaal3]]</f>
        <v>28</v>
      </c>
      <c r="L13">
        <v>7</v>
      </c>
      <c r="M13">
        <f>Tabel2[[#This Row],[Mental ]]+Tabel2[[#This Row],[subtotaal4]]</f>
        <v>35</v>
      </c>
      <c r="N13">
        <v>4</v>
      </c>
      <c r="O13">
        <f>Tabel2[[#This Row],[bonus]]+Tabel2[[#This Row],[subtotaal 5]]</f>
        <v>39</v>
      </c>
      <c r="P13" s="4">
        <v>8</v>
      </c>
    </row>
    <row r="14" spans="1:16" x14ac:dyDescent="0.25">
      <c r="B14">
        <f>Tabel1[[#This Row],[startnummer]]</f>
        <v>11</v>
      </c>
      <c r="C14" t="str">
        <f>Tabel1[[#This Row],[Voornaam ]]</f>
        <v>Annemarie</v>
      </c>
      <c r="D14">
        <f>15-Tabel2912[[#This Row],[ranking]]</f>
        <v>14</v>
      </c>
      <c r="E14">
        <f>Tabel2[[#This Row],[Fita]]</f>
        <v>14</v>
      </c>
      <c r="F14">
        <f>15-Tabel2911[[#This Row],[ranking]]</f>
        <v>10</v>
      </c>
      <c r="G14">
        <f>Tabel2[[#This Row],[Exhaust]]+Tabel2[[#This Row],[subtotaal]]</f>
        <v>24</v>
      </c>
      <c r="H14">
        <v>10</v>
      </c>
      <c r="I14">
        <f>Tabel2[[#This Row],[Hunt]]+Tabel2[[#This Row],[subtotaal2]]</f>
        <v>34</v>
      </c>
      <c r="J14">
        <v>8</v>
      </c>
      <c r="K14">
        <f>Tabel2[[#This Row],[Estafette]]+Tabel2[[#This Row],[subtotaal3]]</f>
        <v>42</v>
      </c>
      <c r="L14">
        <v>4</v>
      </c>
      <c r="M14">
        <f>Tabel2[[#This Row],[Mental ]]+Tabel2[[#This Row],[subtotaal4]]</f>
        <v>46</v>
      </c>
      <c r="N14">
        <v>4</v>
      </c>
      <c r="O14">
        <f>Tabel2[[#This Row],[bonus]]+Tabel2[[#This Row],[subtotaal 5]]</f>
        <v>50</v>
      </c>
      <c r="P14" s="4">
        <v>3</v>
      </c>
    </row>
    <row r="15" spans="1:16" x14ac:dyDescent="0.25">
      <c r="B15">
        <f>Tabel1[[#This Row],[startnummer]]</f>
        <v>12</v>
      </c>
      <c r="C15" t="str">
        <f>Tabel1[[#This Row],[Voornaam ]]</f>
        <v>Ruud</v>
      </c>
      <c r="D15">
        <f>15-Tabel2912[[#This Row],[ranking]]</f>
        <v>10</v>
      </c>
      <c r="E15">
        <f>Tabel2[[#This Row],[Fita]]</f>
        <v>10</v>
      </c>
      <c r="F15">
        <f>15-Tabel2911[[#This Row],[ranking]]</f>
        <v>12</v>
      </c>
      <c r="G15">
        <f>Tabel2[[#This Row],[Exhaust]]+Tabel2[[#This Row],[subtotaal]]</f>
        <v>22</v>
      </c>
      <c r="H15">
        <v>6</v>
      </c>
      <c r="I15">
        <f>Tabel2[[#This Row],[Hunt]]+Tabel2[[#This Row],[subtotaal2]]</f>
        <v>28</v>
      </c>
      <c r="J15">
        <v>12</v>
      </c>
      <c r="K15">
        <f>Tabel2[[#This Row],[Estafette]]+Tabel2[[#This Row],[subtotaal3]]</f>
        <v>40</v>
      </c>
      <c r="L15">
        <v>5</v>
      </c>
      <c r="M15">
        <f>Tabel2[[#This Row],[Mental ]]+Tabel2[[#This Row],[subtotaal4]]</f>
        <v>45</v>
      </c>
      <c r="N15">
        <v>0</v>
      </c>
      <c r="O15">
        <f>Tabel2[[#This Row],[bonus]]+Tabel2[[#This Row],[subtotaal 5]]</f>
        <v>45</v>
      </c>
      <c r="P15" s="4">
        <v>5</v>
      </c>
    </row>
    <row r="16" spans="1:16" x14ac:dyDescent="0.25">
      <c r="B16">
        <f>Tabel1[[#This Row],[startnummer]]</f>
        <v>13</v>
      </c>
      <c r="C16" t="str">
        <f>Tabel1[[#This Row],[Voornaam ]]</f>
        <v>Mathijs</v>
      </c>
      <c r="D16">
        <v>6</v>
      </c>
      <c r="E16">
        <f>Tabel2[[#This Row],[Fita]]</f>
        <v>6</v>
      </c>
      <c r="F16">
        <f>15-Tabel2911[[#This Row],[ranking]]</f>
        <v>7</v>
      </c>
      <c r="G16">
        <f>Tabel2[[#This Row],[Exhaust]]+Tabel2[[#This Row],[subtotaal]]</f>
        <v>13</v>
      </c>
      <c r="H16">
        <v>13</v>
      </c>
      <c r="I16">
        <f>Tabel2[[#This Row],[Hunt]]+Tabel2[[#This Row],[subtotaal2]]</f>
        <v>26</v>
      </c>
      <c r="J16">
        <v>6</v>
      </c>
      <c r="K16">
        <f>Tabel2[[#This Row],[Estafette]]+Tabel2[[#This Row],[subtotaal3]]</f>
        <v>32</v>
      </c>
      <c r="L16">
        <v>6</v>
      </c>
      <c r="M16">
        <f>Tabel2[[#This Row],[Mental ]]+Tabel2[[#This Row],[subtotaal4]]</f>
        <v>38</v>
      </c>
      <c r="N16">
        <v>0</v>
      </c>
      <c r="O16">
        <f>Tabel2[[#This Row],[bonus]]+Tabel2[[#This Row],[subtotaal 5]]</f>
        <v>38</v>
      </c>
      <c r="P16" s="4">
        <v>9</v>
      </c>
    </row>
    <row r="17" spans="2:16" x14ac:dyDescent="0.25">
      <c r="B17">
        <f>Tabel1[[#This Row],[startnummer]]</f>
        <v>14</v>
      </c>
      <c r="C17" t="str">
        <f>Tabel1[[#This Row],[Voornaam ]]</f>
        <v>Bram</v>
      </c>
      <c r="D17">
        <v>6</v>
      </c>
      <c r="E17">
        <f>Tabel2[[#This Row],[Fita]]</f>
        <v>6</v>
      </c>
      <c r="F17">
        <f>15-Tabel2911[[#This Row],[ranking]]</f>
        <v>6</v>
      </c>
      <c r="G17">
        <f>Tabel2[[#This Row],[Exhaust]]+Tabel2[[#This Row],[subtotaal]]</f>
        <v>12</v>
      </c>
      <c r="H17">
        <v>3</v>
      </c>
      <c r="I17">
        <f>Tabel2[[#This Row],[Hunt]]+Tabel2[[#This Row],[subtotaal2]]</f>
        <v>15</v>
      </c>
      <c r="J17">
        <v>14</v>
      </c>
      <c r="K17">
        <f>Tabel2[[#This Row],[Estafette]]+Tabel2[[#This Row],[subtotaal3]]</f>
        <v>29</v>
      </c>
      <c r="L17">
        <v>4</v>
      </c>
      <c r="M17">
        <f>Tabel2[[#This Row],[Mental ]]+Tabel2[[#This Row],[subtotaal4]]</f>
        <v>33</v>
      </c>
      <c r="N17">
        <v>0</v>
      </c>
      <c r="O17">
        <f>Tabel2[[#This Row],[bonus]]+Tabel2[[#This Row],[subtotaal 5]]</f>
        <v>33</v>
      </c>
      <c r="P17" s="4">
        <v>11</v>
      </c>
    </row>
  </sheetData>
  <phoneticPr fontId="1" type="noConversion"/>
  <pageMargins left="0.7" right="0.7" top="0.75" bottom="0.75" header="0.3" footer="0.3"/>
  <pageSetup paperSize="9" scale="86" orientation="portrait" horizontalDpi="4294967293"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1B266-BA18-4B8D-BDA7-7E36AAD8AA7D}">
  <dimension ref="A1:F19"/>
  <sheetViews>
    <sheetView topLeftCell="A3" workbookViewId="0">
      <selection activeCell="F4" sqref="F4:F17"/>
    </sheetView>
  </sheetViews>
  <sheetFormatPr defaultRowHeight="15" x14ac:dyDescent="0.25"/>
  <cols>
    <col min="2" max="2" width="5.5703125" customWidth="1"/>
    <col min="3" max="3" width="10" bestFit="1" customWidth="1"/>
    <col min="4" max="5" width="5.5703125" customWidth="1"/>
  </cols>
  <sheetData>
    <row r="1" spans="1:6" ht="26.25" x14ac:dyDescent="0.4">
      <c r="A1" s="2" t="s">
        <v>24</v>
      </c>
    </row>
    <row r="3" spans="1:6" ht="77.25" x14ac:dyDescent="0.25">
      <c r="B3" s="1" t="s">
        <v>0</v>
      </c>
      <c r="C3" s="1" t="s">
        <v>1</v>
      </c>
      <c r="D3" s="1" t="s">
        <v>27</v>
      </c>
      <c r="E3" s="1" t="s">
        <v>15</v>
      </c>
      <c r="F3" s="1" t="s">
        <v>77</v>
      </c>
    </row>
    <row r="4" spans="1:6" x14ac:dyDescent="0.25">
      <c r="B4">
        <f>Tabel1[[#This Row],[startnummer]]</f>
        <v>1</v>
      </c>
      <c r="C4" t="str">
        <f>Tabel1[[#This Row],[Voornaam ]]</f>
        <v>Henri</v>
      </c>
      <c r="D4">
        <v>8</v>
      </c>
      <c r="E4">
        <v>14</v>
      </c>
      <c r="F4">
        <f>15-Tabel2912[[#This Row],[ranking]]</f>
        <v>1</v>
      </c>
    </row>
    <row r="5" spans="1:6" x14ac:dyDescent="0.25">
      <c r="B5">
        <f>Tabel1[[#This Row],[startnummer]]</f>
        <v>2</v>
      </c>
      <c r="C5" t="str">
        <f>Tabel1[[#This Row],[Voornaam ]]</f>
        <v>Don</v>
      </c>
      <c r="D5">
        <v>21</v>
      </c>
      <c r="E5">
        <v>11</v>
      </c>
      <c r="F5">
        <f>15-Tabel2912[[#This Row],[ranking]]</f>
        <v>4</v>
      </c>
    </row>
    <row r="6" spans="1:6" x14ac:dyDescent="0.25">
      <c r="B6">
        <f>Tabel1[[#This Row],[startnummer]]</f>
        <v>3</v>
      </c>
      <c r="C6" t="str">
        <f>Tabel1[[#This Row],[Voornaam ]]</f>
        <v>Myrthe</v>
      </c>
      <c r="D6">
        <v>30</v>
      </c>
      <c r="E6">
        <v>7</v>
      </c>
      <c r="F6">
        <f>15-Tabel2912[[#This Row],[ranking]]</f>
        <v>8</v>
      </c>
    </row>
    <row r="7" spans="1:6" x14ac:dyDescent="0.25">
      <c r="B7">
        <f>Tabel1[[#This Row],[startnummer]]</f>
        <v>4</v>
      </c>
      <c r="C7" t="str">
        <f>Tabel1[[#This Row],[Voornaam ]]</f>
        <v>Iris</v>
      </c>
      <c r="D7">
        <v>17</v>
      </c>
      <c r="E7">
        <v>12</v>
      </c>
      <c r="F7">
        <f>15-Tabel2912[[#This Row],[ranking]]</f>
        <v>3</v>
      </c>
    </row>
    <row r="8" spans="1:6" x14ac:dyDescent="0.25">
      <c r="B8">
        <f>Tabel1[[#This Row],[startnummer]]</f>
        <v>5</v>
      </c>
      <c r="C8" t="str">
        <f>Tabel1[[#This Row],[Voornaam ]]</f>
        <v>Sjef</v>
      </c>
      <c r="D8">
        <v>31</v>
      </c>
      <c r="E8">
        <v>6</v>
      </c>
      <c r="F8">
        <f>15-Tabel2912[[#This Row],[ranking]]</f>
        <v>9</v>
      </c>
    </row>
    <row r="9" spans="1:6" x14ac:dyDescent="0.25">
      <c r="B9">
        <f>Tabel1[[#This Row],[startnummer]]</f>
        <v>6</v>
      </c>
      <c r="C9" t="str">
        <f>Tabel1[[#This Row],[Voornaam ]]</f>
        <v>Mark</v>
      </c>
      <c r="D9">
        <v>48</v>
      </c>
      <c r="E9">
        <v>2</v>
      </c>
      <c r="F9">
        <f>15-Tabel2912[[#This Row],[ranking]]</f>
        <v>13</v>
      </c>
    </row>
    <row r="10" spans="1:6" x14ac:dyDescent="0.25">
      <c r="B10">
        <f>Tabel1[[#This Row],[startnummer]]</f>
        <v>7</v>
      </c>
      <c r="C10" t="str">
        <f>Tabel1[[#This Row],[Voornaam ]]</f>
        <v>Jorik</v>
      </c>
      <c r="D10">
        <v>43</v>
      </c>
      <c r="E10">
        <v>4</v>
      </c>
      <c r="F10">
        <f>15-Tabel2912[[#This Row],[ranking]]</f>
        <v>11</v>
      </c>
    </row>
    <row r="11" spans="1:6" x14ac:dyDescent="0.25">
      <c r="B11">
        <f>Tabel1[[#This Row],[startnummer]]</f>
        <v>8</v>
      </c>
      <c r="C11" t="str">
        <f>Tabel1[[#This Row],[Voornaam ]]</f>
        <v>Joost</v>
      </c>
      <c r="D11">
        <v>46</v>
      </c>
      <c r="E11">
        <v>3</v>
      </c>
      <c r="F11">
        <f>15-Tabel2912[[#This Row],[ranking]]</f>
        <v>12</v>
      </c>
    </row>
    <row r="12" spans="1:6" x14ac:dyDescent="0.25">
      <c r="B12">
        <f>Tabel1[[#This Row],[startnummer]]</f>
        <v>15</v>
      </c>
      <c r="C12" t="str">
        <f>Tabel1[[#This Row],[Voornaam ]]</f>
        <v xml:space="preserve">Wim </v>
      </c>
      <c r="D12">
        <v>15</v>
      </c>
      <c r="E12">
        <v>13</v>
      </c>
      <c r="F12">
        <f>15-Tabel2912[[#This Row],[ranking]]</f>
        <v>2</v>
      </c>
    </row>
    <row r="13" spans="1:6" x14ac:dyDescent="0.25">
      <c r="B13">
        <f>Tabel1[[#This Row],[startnummer]]</f>
        <v>16</v>
      </c>
      <c r="C13" t="str">
        <f>Tabel1[[#This Row],[Voornaam ]]</f>
        <v>Eduard</v>
      </c>
      <c r="D13">
        <v>25</v>
      </c>
      <c r="E13">
        <v>8</v>
      </c>
      <c r="F13">
        <f>15-Tabel2912[[#This Row],[ranking]]</f>
        <v>7</v>
      </c>
    </row>
    <row r="14" spans="1:6" x14ac:dyDescent="0.25">
      <c r="B14">
        <f>Tabel1[[#This Row],[startnummer]]</f>
        <v>11</v>
      </c>
      <c r="C14" t="str">
        <f>Tabel1[[#This Row],[Voornaam ]]</f>
        <v>Annemarie</v>
      </c>
      <c r="D14">
        <v>51</v>
      </c>
      <c r="E14">
        <v>1</v>
      </c>
      <c r="F14">
        <f>15-Tabel2912[[#This Row],[ranking]]</f>
        <v>14</v>
      </c>
    </row>
    <row r="15" spans="1:6" x14ac:dyDescent="0.25">
      <c r="B15">
        <f>Tabel1[[#This Row],[startnummer]]</f>
        <v>12</v>
      </c>
      <c r="C15" t="str">
        <f>Tabel1[[#This Row],[Voornaam ]]</f>
        <v>Ruud</v>
      </c>
      <c r="D15">
        <v>32</v>
      </c>
      <c r="E15">
        <v>5</v>
      </c>
      <c r="F15">
        <f>15-Tabel2912[[#This Row],[ranking]]</f>
        <v>10</v>
      </c>
    </row>
    <row r="16" spans="1:6" x14ac:dyDescent="0.25">
      <c r="B16">
        <f>Tabel1[[#This Row],[startnummer]]</f>
        <v>13</v>
      </c>
      <c r="C16" t="str">
        <f>Tabel1[[#This Row],[Voornaam ]]</f>
        <v>Mathijs</v>
      </c>
      <c r="D16">
        <v>22</v>
      </c>
      <c r="E16" t="s">
        <v>76</v>
      </c>
      <c r="F16">
        <v>6</v>
      </c>
    </row>
    <row r="17" spans="2:6" x14ac:dyDescent="0.25">
      <c r="B17">
        <f>Tabel1[[#This Row],[startnummer]]</f>
        <v>14</v>
      </c>
      <c r="C17" t="str">
        <f>Tabel1[[#This Row],[Voornaam ]]</f>
        <v>Bram</v>
      </c>
      <c r="D17">
        <v>22</v>
      </c>
      <c r="E17" t="s">
        <v>76</v>
      </c>
      <c r="F17">
        <v>6</v>
      </c>
    </row>
    <row r="18" spans="2:6" x14ac:dyDescent="0.25">
      <c r="F18" s="4"/>
    </row>
    <row r="19" spans="2:6" x14ac:dyDescent="0.25">
      <c r="F19" s="4"/>
    </row>
  </sheetData>
  <pageMargins left="0.7" right="0.7" top="0.75" bottom="0.75" header="0.3" footer="0.3"/>
  <pageSetup paperSize="9" orientation="portrait" horizontalDpi="4294967293"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3BCEB-622D-40E2-84D0-B6E630F73E5B}">
  <dimension ref="A1:H23"/>
  <sheetViews>
    <sheetView topLeftCell="A3" workbookViewId="0">
      <selection activeCell="H4" sqref="H4:H17"/>
    </sheetView>
  </sheetViews>
  <sheetFormatPr defaultRowHeight="15" x14ac:dyDescent="0.25"/>
  <cols>
    <col min="2" max="2" width="5.5703125" customWidth="1"/>
    <col min="3" max="3" width="10" bestFit="1" customWidth="1"/>
    <col min="4" max="8" width="6.85546875" bestFit="1" customWidth="1"/>
  </cols>
  <sheetData>
    <row r="1" spans="1:8" ht="26.25" x14ac:dyDescent="0.4">
      <c r="A1" s="2" t="s">
        <v>23</v>
      </c>
    </row>
    <row r="3" spans="1:8" ht="55.5" x14ac:dyDescent="0.25">
      <c r="B3" s="1" t="s">
        <v>0</v>
      </c>
      <c r="C3" s="1" t="s">
        <v>1</v>
      </c>
      <c r="D3" s="1" t="s">
        <v>17</v>
      </c>
      <c r="E3" s="1" t="s">
        <v>90</v>
      </c>
      <c r="F3" s="1" t="s">
        <v>18</v>
      </c>
      <c r="G3" s="1" t="s">
        <v>15</v>
      </c>
      <c r="H3" s="1" t="s">
        <v>77</v>
      </c>
    </row>
    <row r="4" spans="1:8" x14ac:dyDescent="0.25">
      <c r="B4">
        <f>Tabel1[[#This Row],[startnummer]]</f>
        <v>1</v>
      </c>
      <c r="C4" t="str">
        <f>Tabel1[[#This Row],[Voornaam ]]</f>
        <v>Henri</v>
      </c>
      <c r="D4" s="3">
        <v>0.15694444444444444</v>
      </c>
      <c r="E4" s="3">
        <v>4.8611111111111112E-2</v>
      </c>
      <c r="F4" s="3">
        <f>Tabel2911[[#This Row],[tijd]]+Tabel2911[[#This Row],[straftijd]]</f>
        <v>0.20555555555555555</v>
      </c>
      <c r="G4">
        <v>12</v>
      </c>
      <c r="H4">
        <f>15-Tabel2911[[#This Row],[ranking]]</f>
        <v>3</v>
      </c>
    </row>
    <row r="5" spans="1:8" x14ac:dyDescent="0.25">
      <c r="B5">
        <f>Tabel1[[#This Row],[startnummer]]</f>
        <v>2</v>
      </c>
      <c r="C5" t="str">
        <f>Tabel1[[#This Row],[Voornaam ]]</f>
        <v>Don</v>
      </c>
      <c r="D5" s="3">
        <v>0.16944444444444443</v>
      </c>
      <c r="E5" s="3">
        <v>4.1666666666666664E-2</v>
      </c>
      <c r="F5" s="3">
        <f>Tabel2911[[#This Row],[tijd]]+Tabel2911[[#This Row],[straftijd]]</f>
        <v>0.21111111111111108</v>
      </c>
      <c r="G5">
        <v>13</v>
      </c>
      <c r="H5">
        <f>15-Tabel2911[[#This Row],[ranking]]</f>
        <v>2</v>
      </c>
    </row>
    <row r="6" spans="1:8" x14ac:dyDescent="0.25">
      <c r="B6">
        <f>Tabel1[[#This Row],[startnummer]]</f>
        <v>3</v>
      </c>
      <c r="C6" t="str">
        <f>Tabel1[[#This Row],[Voornaam ]]</f>
        <v>Myrthe</v>
      </c>
      <c r="D6" s="3">
        <v>0.16874999999999998</v>
      </c>
      <c r="E6" s="3">
        <v>3.4722222222222224E-2</v>
      </c>
      <c r="F6" s="3">
        <f>Tabel2911[[#This Row],[tijd]]+Tabel2911[[#This Row],[straftijd]]</f>
        <v>0.20347222222222222</v>
      </c>
      <c r="G6">
        <v>11</v>
      </c>
      <c r="H6">
        <f>15-Tabel2911[[#This Row],[ranking]]</f>
        <v>4</v>
      </c>
    </row>
    <row r="7" spans="1:8" x14ac:dyDescent="0.25">
      <c r="B7">
        <f>Tabel1[[#This Row],[startnummer]]</f>
        <v>4</v>
      </c>
      <c r="C7" t="str">
        <f>Tabel1[[#This Row],[Voornaam ]]</f>
        <v>Iris</v>
      </c>
      <c r="D7" s="3">
        <v>0.17569444444444446</v>
      </c>
      <c r="E7" s="3">
        <v>4.8611111111111112E-2</v>
      </c>
      <c r="F7" s="3">
        <f>Tabel2911[[#This Row],[tijd]]+Tabel2911[[#This Row],[straftijd]]</f>
        <v>0.22430555555555556</v>
      </c>
      <c r="G7">
        <v>14</v>
      </c>
      <c r="H7">
        <f>15-Tabel2911[[#This Row],[ranking]]</f>
        <v>1</v>
      </c>
    </row>
    <row r="8" spans="1:8" x14ac:dyDescent="0.25">
      <c r="B8">
        <f>Tabel1[[#This Row],[startnummer]]</f>
        <v>5</v>
      </c>
      <c r="C8" t="str">
        <f>Tabel1[[#This Row],[Voornaam ]]</f>
        <v>Sjef</v>
      </c>
      <c r="D8" s="3">
        <v>0.15</v>
      </c>
      <c r="E8" s="3">
        <v>2.7777777777777776E-2</v>
      </c>
      <c r="F8" s="3">
        <f>Tabel2911[[#This Row],[tijd]]+Tabel2911[[#This Row],[straftijd]]</f>
        <v>0.17777777777777776</v>
      </c>
      <c r="G8">
        <v>6</v>
      </c>
      <c r="H8">
        <f>15-Tabel2911[[#This Row],[ranking]]</f>
        <v>9</v>
      </c>
    </row>
    <row r="9" spans="1:8" x14ac:dyDescent="0.25">
      <c r="B9">
        <f>Tabel1[[#This Row],[startnummer]]</f>
        <v>6</v>
      </c>
      <c r="C9" t="str">
        <f>Tabel1[[#This Row],[Voornaam ]]</f>
        <v>Mark</v>
      </c>
      <c r="D9" s="3">
        <v>0.1673611111111111</v>
      </c>
      <c r="E9" s="3">
        <v>0</v>
      </c>
      <c r="F9" s="3">
        <f>Tabel2911[[#This Row],[tijd]]+Tabel2911[[#This Row],[straftijd]]</f>
        <v>0.1673611111111111</v>
      </c>
      <c r="G9">
        <v>4</v>
      </c>
      <c r="H9">
        <f>15-Tabel2911[[#This Row],[ranking]]</f>
        <v>11</v>
      </c>
    </row>
    <row r="10" spans="1:8" x14ac:dyDescent="0.25">
      <c r="B10">
        <f>Tabel1[[#This Row],[startnummer]]</f>
        <v>7</v>
      </c>
      <c r="C10" t="str">
        <f>Tabel1[[#This Row],[Voornaam ]]</f>
        <v>Jorik</v>
      </c>
      <c r="D10" s="3">
        <v>0.1423611111111111</v>
      </c>
      <c r="E10" s="3">
        <v>1.3888888888888888E-2</v>
      </c>
      <c r="F10" s="3">
        <f>Tabel2911[[#This Row],[tijd]]+Tabel2911[[#This Row],[straftijd]]</f>
        <v>0.15625</v>
      </c>
      <c r="G10">
        <v>1</v>
      </c>
      <c r="H10">
        <f>15-Tabel2911[[#This Row],[ranking]]</f>
        <v>14</v>
      </c>
    </row>
    <row r="11" spans="1:8" x14ac:dyDescent="0.25">
      <c r="B11">
        <f>Tabel1[[#This Row],[startnummer]]</f>
        <v>8</v>
      </c>
      <c r="C11" t="str">
        <f>Tabel1[[#This Row],[Voornaam ]]</f>
        <v>Joost</v>
      </c>
      <c r="D11" s="3">
        <v>0.14722222222222223</v>
      </c>
      <c r="E11" s="3">
        <v>1.3888888888888888E-2</v>
      </c>
      <c r="F11" s="3">
        <f>Tabel2911[[#This Row],[tijd]]+Tabel2911[[#This Row],[straftijd]]</f>
        <v>0.16111111111111112</v>
      </c>
      <c r="G11">
        <v>2</v>
      </c>
      <c r="H11">
        <f>15-Tabel2911[[#This Row],[ranking]]</f>
        <v>13</v>
      </c>
    </row>
    <row r="12" spans="1:8" x14ac:dyDescent="0.25">
      <c r="B12">
        <f>Tabel1[[#This Row],[startnummer]]</f>
        <v>15</v>
      </c>
      <c r="C12" t="str">
        <f>Tabel1[[#This Row],[Voornaam ]]</f>
        <v xml:space="preserve">Wim </v>
      </c>
      <c r="D12" s="3">
        <v>0.16041666666666668</v>
      </c>
      <c r="E12" s="3">
        <v>2.0833333333333332E-2</v>
      </c>
      <c r="F12" s="3">
        <f>Tabel2911[[#This Row],[tijd]]+Tabel2911[[#This Row],[straftijd]]</f>
        <v>0.18125000000000002</v>
      </c>
      <c r="G12">
        <v>7</v>
      </c>
      <c r="H12">
        <f>15-Tabel2911[[#This Row],[ranking]]</f>
        <v>8</v>
      </c>
    </row>
    <row r="13" spans="1:8" x14ac:dyDescent="0.25">
      <c r="B13">
        <f>Tabel1[[#This Row],[startnummer]]</f>
        <v>16</v>
      </c>
      <c r="C13" t="str">
        <f>Tabel1[[#This Row],[Voornaam ]]</f>
        <v>Eduard</v>
      </c>
      <c r="D13" s="3">
        <v>0.16874999999999998</v>
      </c>
      <c r="E13" s="3">
        <v>2.7777777777777776E-2</v>
      </c>
      <c r="F13" s="3">
        <f>Tabel2911[[#This Row],[tijd]]+Tabel2911[[#This Row],[straftijd]]</f>
        <v>0.19652777777777775</v>
      </c>
      <c r="G13">
        <v>10</v>
      </c>
      <c r="H13">
        <f>15-Tabel2911[[#This Row],[ranking]]</f>
        <v>5</v>
      </c>
    </row>
    <row r="14" spans="1:8" x14ac:dyDescent="0.25">
      <c r="B14">
        <f>Tabel1[[#This Row],[startnummer]]</f>
        <v>11</v>
      </c>
      <c r="C14" t="str">
        <f>Tabel1[[#This Row],[Voornaam ]]</f>
        <v>Annemarie</v>
      </c>
      <c r="D14" s="3">
        <v>0.17083333333333331</v>
      </c>
      <c r="E14" s="3">
        <v>0</v>
      </c>
      <c r="F14" s="3">
        <f>Tabel2911[[#This Row],[tijd]]+Tabel2911[[#This Row],[straftijd]]</f>
        <v>0.17083333333333331</v>
      </c>
      <c r="G14">
        <v>5</v>
      </c>
      <c r="H14">
        <f>15-Tabel2911[[#This Row],[ranking]]</f>
        <v>10</v>
      </c>
    </row>
    <row r="15" spans="1:8" x14ac:dyDescent="0.25">
      <c r="B15">
        <f>Tabel1[[#This Row],[startnummer]]</f>
        <v>12</v>
      </c>
      <c r="C15" t="str">
        <f>Tabel1[[#This Row],[Voornaam ]]</f>
        <v>Ruud</v>
      </c>
      <c r="D15" s="3">
        <v>0.14583333333333334</v>
      </c>
      <c r="E15" s="3">
        <v>2.0833333333333332E-2</v>
      </c>
      <c r="F15" s="3">
        <f>Tabel2911[[#This Row],[tijd]]+Tabel2911[[#This Row],[straftijd]]</f>
        <v>0.16666666666666669</v>
      </c>
      <c r="G15">
        <v>3</v>
      </c>
      <c r="H15">
        <f>15-Tabel2911[[#This Row],[ranking]]</f>
        <v>12</v>
      </c>
    </row>
    <row r="16" spans="1:8" x14ac:dyDescent="0.25">
      <c r="B16">
        <f>Tabel1[[#This Row],[startnummer]]</f>
        <v>13</v>
      </c>
      <c r="C16" t="str">
        <f>Tabel1[[#This Row],[Voornaam ]]</f>
        <v>Mathijs</v>
      </c>
      <c r="D16" s="3">
        <v>0.16388888888888889</v>
      </c>
      <c r="E16" s="3">
        <v>2.7777777777777776E-2</v>
      </c>
      <c r="F16" s="3">
        <f>Tabel2911[[#This Row],[tijd]]+Tabel2911[[#This Row],[straftijd]]</f>
        <v>0.19166666666666665</v>
      </c>
      <c r="G16">
        <v>8</v>
      </c>
      <c r="H16">
        <f>15-Tabel2911[[#This Row],[ranking]]</f>
        <v>7</v>
      </c>
    </row>
    <row r="17" spans="2:8" x14ac:dyDescent="0.25">
      <c r="B17">
        <f>Tabel1[[#This Row],[startnummer]]</f>
        <v>14</v>
      </c>
      <c r="C17" t="str">
        <f>Tabel1[[#This Row],[Voornaam ]]</f>
        <v>Bram</v>
      </c>
      <c r="D17" s="3">
        <v>0.1451388888888889</v>
      </c>
      <c r="E17" s="3">
        <v>4.8611111111111112E-2</v>
      </c>
      <c r="F17" s="3">
        <f>Tabel2911[[#This Row],[tijd]]+Tabel2911[[#This Row],[straftijd]]</f>
        <v>0.19375000000000001</v>
      </c>
      <c r="G17">
        <v>9</v>
      </c>
      <c r="H17">
        <f>15-Tabel2911[[#This Row],[ranking]]</f>
        <v>6</v>
      </c>
    </row>
    <row r="18" spans="2:8" x14ac:dyDescent="0.25">
      <c r="F18" s="3"/>
      <c r="H18" s="4"/>
    </row>
    <row r="19" spans="2:8" x14ac:dyDescent="0.25">
      <c r="F19" s="3"/>
      <c r="H19" s="4"/>
    </row>
    <row r="20" spans="2:8" x14ac:dyDescent="0.25">
      <c r="F20" s="3"/>
    </row>
    <row r="21" spans="2:8" x14ac:dyDescent="0.25">
      <c r="F21" s="3"/>
    </row>
    <row r="22" spans="2:8" x14ac:dyDescent="0.25">
      <c r="F22" s="3"/>
    </row>
    <row r="23" spans="2:8" x14ac:dyDescent="0.25">
      <c r="F23" s="3"/>
    </row>
  </sheetData>
  <pageMargins left="0.7" right="0.7" top="0.75" bottom="0.75" header="0.3" footer="0.3"/>
  <pageSetup paperSize="9" orientation="portrait" horizontalDpi="4294967293" verticalDpi="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C9AA9-1FC0-4CA6-AA51-19A600FE950F}">
  <dimension ref="A1:F17"/>
  <sheetViews>
    <sheetView workbookViewId="0">
      <selection activeCell="F4" sqref="F4:F17"/>
    </sheetView>
  </sheetViews>
  <sheetFormatPr defaultRowHeight="15" x14ac:dyDescent="0.25"/>
  <cols>
    <col min="2" max="2" width="5.5703125" customWidth="1"/>
    <col min="3" max="3" width="10" bestFit="1" customWidth="1"/>
    <col min="4" max="4" width="6.85546875" bestFit="1" customWidth="1"/>
    <col min="5" max="5" width="7.5703125" bestFit="1" customWidth="1"/>
    <col min="6" max="6" width="6.85546875" bestFit="1" customWidth="1"/>
  </cols>
  <sheetData>
    <row r="1" spans="1:6" ht="26.25" x14ac:dyDescent="0.4">
      <c r="A1" s="2" t="s">
        <v>21</v>
      </c>
    </row>
    <row r="3" spans="1:6" ht="55.5" x14ac:dyDescent="0.25">
      <c r="B3" s="1" t="s">
        <v>0</v>
      </c>
      <c r="C3" s="1" t="s">
        <v>1</v>
      </c>
      <c r="D3" s="1" t="s">
        <v>14</v>
      </c>
      <c r="E3" s="1" t="s">
        <v>15</v>
      </c>
      <c r="F3" s="1" t="s">
        <v>77</v>
      </c>
    </row>
    <row r="4" spans="1:6" x14ac:dyDescent="0.25">
      <c r="B4">
        <f>Tabel1[[#This Row],[startnummer]]</f>
        <v>1</v>
      </c>
      <c r="C4" t="str">
        <f>Tabel1[[#This Row],[Voornaam ]]</f>
        <v>Henri</v>
      </c>
      <c r="D4">
        <v>15</v>
      </c>
      <c r="E4">
        <v>14</v>
      </c>
      <c r="F4">
        <v>1</v>
      </c>
    </row>
    <row r="5" spans="1:6" x14ac:dyDescent="0.25">
      <c r="B5">
        <f>Tabel1[[#This Row],[startnummer]]</f>
        <v>2</v>
      </c>
      <c r="C5" t="str">
        <f>Tabel1[[#This Row],[Voornaam ]]</f>
        <v>Don</v>
      </c>
      <c r="D5">
        <v>40</v>
      </c>
      <c r="E5">
        <v>7</v>
      </c>
      <c r="F5">
        <v>8</v>
      </c>
    </row>
    <row r="6" spans="1:6" x14ac:dyDescent="0.25">
      <c r="B6">
        <f>Tabel1[[#This Row],[startnummer]]</f>
        <v>3</v>
      </c>
      <c r="C6" t="str">
        <f>Tabel1[[#This Row],[Voornaam ]]</f>
        <v>Myrthe</v>
      </c>
      <c r="D6">
        <v>65</v>
      </c>
      <c r="E6" t="s">
        <v>78</v>
      </c>
      <c r="F6">
        <v>13</v>
      </c>
    </row>
    <row r="7" spans="1:6" x14ac:dyDescent="0.25">
      <c r="B7">
        <f>Tabel1[[#This Row],[startnummer]]</f>
        <v>4</v>
      </c>
      <c r="C7" t="str">
        <f>Tabel1[[#This Row],[Voornaam ]]</f>
        <v>Iris</v>
      </c>
      <c r="D7">
        <v>20</v>
      </c>
      <c r="E7" t="s">
        <v>81</v>
      </c>
      <c r="F7">
        <v>3</v>
      </c>
    </row>
    <row r="8" spans="1:6" x14ac:dyDescent="0.25">
      <c r="B8">
        <f>Tabel1[[#This Row],[startnummer]]</f>
        <v>5</v>
      </c>
      <c r="C8" t="str">
        <f>Tabel1[[#This Row],[Voornaam ]]</f>
        <v>Sjef</v>
      </c>
      <c r="D8">
        <v>30</v>
      </c>
      <c r="E8" t="s">
        <v>80</v>
      </c>
      <c r="F8">
        <v>6</v>
      </c>
    </row>
    <row r="9" spans="1:6" x14ac:dyDescent="0.25">
      <c r="B9">
        <f>Tabel1[[#This Row],[startnummer]]</f>
        <v>6</v>
      </c>
      <c r="C9" t="str">
        <f>Tabel1[[#This Row],[Voornaam ]]</f>
        <v>Mark</v>
      </c>
      <c r="D9">
        <v>80</v>
      </c>
      <c r="E9">
        <v>1</v>
      </c>
      <c r="F9">
        <v>14</v>
      </c>
    </row>
    <row r="10" spans="1:6" x14ac:dyDescent="0.25">
      <c r="B10">
        <f>Tabel1[[#This Row],[startnummer]]</f>
        <v>7</v>
      </c>
      <c r="C10" t="str">
        <f>Tabel1[[#This Row],[Voornaam ]]</f>
        <v>Jorik</v>
      </c>
      <c r="D10">
        <v>30</v>
      </c>
      <c r="E10" t="s">
        <v>80</v>
      </c>
      <c r="F10">
        <v>6</v>
      </c>
    </row>
    <row r="11" spans="1:6" x14ac:dyDescent="0.25">
      <c r="B11">
        <f>Tabel1[[#This Row],[startnummer]]</f>
        <v>8</v>
      </c>
      <c r="C11" t="str">
        <f>Tabel1[[#This Row],[Voornaam ]]</f>
        <v>Joost</v>
      </c>
      <c r="D11">
        <v>60</v>
      </c>
      <c r="E11" t="s">
        <v>79</v>
      </c>
      <c r="F11">
        <v>10</v>
      </c>
    </row>
    <row r="12" spans="1:6" x14ac:dyDescent="0.25">
      <c r="B12">
        <f>Tabel1[[#This Row],[startnummer]]</f>
        <v>15</v>
      </c>
      <c r="C12" t="str">
        <f>Tabel1[[#This Row],[Voornaam ]]</f>
        <v xml:space="preserve">Wim </v>
      </c>
      <c r="D12">
        <v>60</v>
      </c>
      <c r="E12" t="s">
        <v>79</v>
      </c>
      <c r="F12">
        <v>10</v>
      </c>
    </row>
    <row r="13" spans="1:6" x14ac:dyDescent="0.25">
      <c r="B13">
        <f>Tabel1[[#This Row],[startnummer]]</f>
        <v>16</v>
      </c>
      <c r="C13" t="str">
        <f>Tabel1[[#This Row],[Voornaam ]]</f>
        <v>Eduard</v>
      </c>
      <c r="D13">
        <v>25</v>
      </c>
      <c r="E13">
        <v>11</v>
      </c>
      <c r="F13">
        <v>4</v>
      </c>
    </row>
    <row r="14" spans="1:6" x14ac:dyDescent="0.25">
      <c r="B14">
        <f>Tabel1[[#This Row],[startnummer]]</f>
        <v>11</v>
      </c>
      <c r="C14" t="str">
        <f>Tabel1[[#This Row],[Voornaam ]]</f>
        <v>Annemarie</v>
      </c>
      <c r="D14">
        <v>60</v>
      </c>
      <c r="E14" t="s">
        <v>79</v>
      </c>
      <c r="F14">
        <v>10</v>
      </c>
    </row>
    <row r="15" spans="1:6" x14ac:dyDescent="0.25">
      <c r="B15">
        <f>Tabel1[[#This Row],[startnummer]]</f>
        <v>12</v>
      </c>
      <c r="C15" t="str">
        <f>Tabel1[[#This Row],[Voornaam ]]</f>
        <v>Ruud</v>
      </c>
      <c r="D15">
        <v>30</v>
      </c>
      <c r="E15" t="s">
        <v>80</v>
      </c>
      <c r="F15">
        <v>6</v>
      </c>
    </row>
    <row r="16" spans="1:6" x14ac:dyDescent="0.25">
      <c r="B16">
        <f>Tabel1[[#This Row],[startnummer]]</f>
        <v>13</v>
      </c>
      <c r="C16" t="str">
        <f>Tabel1[[#This Row],[Voornaam ]]</f>
        <v>Mathijs</v>
      </c>
      <c r="D16">
        <v>65</v>
      </c>
      <c r="E16" t="s">
        <v>78</v>
      </c>
      <c r="F16">
        <v>13</v>
      </c>
    </row>
    <row r="17" spans="2:6" x14ac:dyDescent="0.25">
      <c r="B17">
        <f>Tabel1[[#This Row],[startnummer]]</f>
        <v>14</v>
      </c>
      <c r="C17" t="str">
        <f>Tabel1[[#This Row],[Voornaam ]]</f>
        <v>Bram</v>
      </c>
      <c r="D17">
        <v>20</v>
      </c>
      <c r="E17" t="s">
        <v>81</v>
      </c>
      <c r="F17">
        <v>3</v>
      </c>
    </row>
  </sheetData>
  <pageMargins left="0.7" right="0.7" top="0.75" bottom="0.75" header="0.3" footer="0.3"/>
  <pageSetup paperSize="9" orientation="portrait" horizontalDpi="4294967293" verticalDpi="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1CE2E-1DF1-499E-B374-7A80B122C593}">
  <dimension ref="A1:G17"/>
  <sheetViews>
    <sheetView topLeftCell="A2" workbookViewId="0">
      <selection activeCell="G4" sqref="G4"/>
    </sheetView>
  </sheetViews>
  <sheetFormatPr defaultRowHeight="15" x14ac:dyDescent="0.25"/>
  <cols>
    <col min="2" max="2" width="5.5703125" customWidth="1"/>
    <col min="3" max="3" width="10" bestFit="1" customWidth="1"/>
    <col min="4" max="7" width="6.85546875" bestFit="1" customWidth="1"/>
  </cols>
  <sheetData>
    <row r="1" spans="1:7" ht="26.25" x14ac:dyDescent="0.4">
      <c r="A1" s="2" t="s">
        <v>22</v>
      </c>
    </row>
    <row r="3" spans="1:7" ht="55.5" x14ac:dyDescent="0.25">
      <c r="B3" s="1" t="s">
        <v>0</v>
      </c>
      <c r="C3" s="1" t="s">
        <v>1</v>
      </c>
      <c r="D3" s="1" t="s">
        <v>16</v>
      </c>
      <c r="E3" s="1" t="s">
        <v>17</v>
      </c>
      <c r="F3" s="1" t="s">
        <v>15</v>
      </c>
      <c r="G3" s="1" t="s">
        <v>77</v>
      </c>
    </row>
    <row r="4" spans="1:7" x14ac:dyDescent="0.25">
      <c r="B4">
        <f>Tabel1[[#This Row],[startnummer]]</f>
        <v>1</v>
      </c>
      <c r="C4" t="str">
        <f>Tabel1[[#This Row],[Voornaam ]]</f>
        <v>Henri</v>
      </c>
      <c r="D4" t="s">
        <v>71</v>
      </c>
      <c r="E4" s="3">
        <v>0.3659722222222222</v>
      </c>
      <c r="F4" t="s">
        <v>86</v>
      </c>
      <c r="G4">
        <v>10</v>
      </c>
    </row>
    <row r="5" spans="1:7" x14ac:dyDescent="0.25">
      <c r="B5">
        <f>Tabel1[[#This Row],[startnummer]]</f>
        <v>2</v>
      </c>
      <c r="C5" t="str">
        <f>Tabel1[[#This Row],[Voornaam ]]</f>
        <v>Don</v>
      </c>
      <c r="D5" t="s">
        <v>74</v>
      </c>
      <c r="E5" s="3">
        <v>0.36805555555555558</v>
      </c>
      <c r="F5" t="s">
        <v>87</v>
      </c>
      <c r="G5">
        <v>8</v>
      </c>
    </row>
    <row r="6" spans="1:7" x14ac:dyDescent="0.25">
      <c r="B6">
        <f>Tabel1[[#This Row],[startnummer]]</f>
        <v>3</v>
      </c>
      <c r="C6" t="str">
        <f>Tabel1[[#This Row],[Voornaam ]]</f>
        <v>Myrthe</v>
      </c>
      <c r="D6" t="s">
        <v>82</v>
      </c>
      <c r="E6" s="3">
        <v>0.40277777777777773</v>
      </c>
      <c r="F6" t="s">
        <v>88</v>
      </c>
      <c r="G6">
        <v>4</v>
      </c>
    </row>
    <row r="7" spans="1:7" x14ac:dyDescent="0.25">
      <c r="B7">
        <f>Tabel1[[#This Row],[startnummer]]</f>
        <v>4</v>
      </c>
      <c r="C7" t="str">
        <f>Tabel1[[#This Row],[Voornaam ]]</f>
        <v>Iris</v>
      </c>
      <c r="D7" t="s">
        <v>73</v>
      </c>
      <c r="E7" s="3">
        <v>0.41319444444444442</v>
      </c>
      <c r="F7" t="s">
        <v>89</v>
      </c>
      <c r="G7">
        <v>2</v>
      </c>
    </row>
    <row r="8" spans="1:7" x14ac:dyDescent="0.25">
      <c r="B8">
        <f>Tabel1[[#This Row],[startnummer]]</f>
        <v>5</v>
      </c>
      <c r="C8" t="str">
        <f>Tabel1[[#This Row],[Voornaam ]]</f>
        <v>Sjef</v>
      </c>
      <c r="D8" t="s">
        <v>82</v>
      </c>
      <c r="E8" s="3">
        <v>0.40277777777777773</v>
      </c>
      <c r="F8" t="s">
        <v>88</v>
      </c>
      <c r="G8">
        <v>4</v>
      </c>
    </row>
    <row r="9" spans="1:7" x14ac:dyDescent="0.25">
      <c r="B9">
        <f>Tabel1[[#This Row],[startnummer]]</f>
        <v>6</v>
      </c>
      <c r="C9" t="str">
        <f>Tabel1[[#This Row],[Voornaam ]]</f>
        <v>Mark</v>
      </c>
      <c r="D9" t="s">
        <v>71</v>
      </c>
      <c r="E9" s="3">
        <v>0.3659722222222222</v>
      </c>
      <c r="F9" t="s">
        <v>86</v>
      </c>
      <c r="G9">
        <v>10</v>
      </c>
    </row>
    <row r="10" spans="1:7" x14ac:dyDescent="0.25">
      <c r="B10">
        <f>Tabel1[[#This Row],[startnummer]]</f>
        <v>7</v>
      </c>
      <c r="C10" t="str">
        <f>Tabel1[[#This Row],[Voornaam ]]</f>
        <v>Jorik</v>
      </c>
      <c r="D10" t="s">
        <v>75</v>
      </c>
      <c r="E10" s="3">
        <v>0.3125</v>
      </c>
      <c r="F10" t="s">
        <v>84</v>
      </c>
      <c r="G10">
        <v>14</v>
      </c>
    </row>
    <row r="11" spans="1:7" x14ac:dyDescent="0.25">
      <c r="B11">
        <f>Tabel1[[#This Row],[startnummer]]</f>
        <v>8</v>
      </c>
      <c r="C11" t="str">
        <f>Tabel1[[#This Row],[Voornaam ]]</f>
        <v>Joost</v>
      </c>
      <c r="D11" t="s">
        <v>73</v>
      </c>
      <c r="E11" s="3">
        <v>0.41319444444444442</v>
      </c>
      <c r="F11" t="s">
        <v>89</v>
      </c>
      <c r="G11">
        <v>2</v>
      </c>
    </row>
    <row r="12" spans="1:7" x14ac:dyDescent="0.25">
      <c r="B12">
        <f>Tabel1[[#This Row],[startnummer]]</f>
        <v>15</v>
      </c>
      <c r="C12" t="str">
        <f>Tabel1[[#This Row],[Voornaam ]]</f>
        <v xml:space="preserve">Wim </v>
      </c>
      <c r="D12" t="s">
        <v>83</v>
      </c>
      <c r="E12" s="3">
        <v>0.37083333333333335</v>
      </c>
      <c r="F12" t="s">
        <v>76</v>
      </c>
      <c r="G12">
        <v>6</v>
      </c>
    </row>
    <row r="13" spans="1:7" x14ac:dyDescent="0.25">
      <c r="B13">
        <f>Tabel1[[#This Row],[startnummer]]</f>
        <v>16</v>
      </c>
      <c r="C13" t="str">
        <f>Tabel1[[#This Row],[Voornaam ]]</f>
        <v>Eduard</v>
      </c>
      <c r="D13" t="s">
        <v>72</v>
      </c>
      <c r="E13" s="3">
        <v>0.36527777777777781</v>
      </c>
      <c r="F13" t="s">
        <v>85</v>
      </c>
      <c r="G13">
        <v>12</v>
      </c>
    </row>
    <row r="14" spans="1:7" x14ac:dyDescent="0.25">
      <c r="B14">
        <f>Tabel1[[#This Row],[startnummer]]</f>
        <v>11</v>
      </c>
      <c r="C14" t="str">
        <f>Tabel1[[#This Row],[Voornaam ]]</f>
        <v>Annemarie</v>
      </c>
      <c r="D14" t="s">
        <v>74</v>
      </c>
      <c r="E14" s="3">
        <v>0.36805555555555558</v>
      </c>
      <c r="F14" t="s">
        <v>87</v>
      </c>
      <c r="G14">
        <v>8</v>
      </c>
    </row>
    <row r="15" spans="1:7" x14ac:dyDescent="0.25">
      <c r="B15">
        <f>Tabel1[[#This Row],[startnummer]]</f>
        <v>12</v>
      </c>
      <c r="C15" t="str">
        <f>Tabel1[[#This Row],[Voornaam ]]</f>
        <v>Ruud</v>
      </c>
      <c r="D15" t="s">
        <v>72</v>
      </c>
      <c r="E15" s="3">
        <v>0.36527777777777781</v>
      </c>
      <c r="F15" t="s">
        <v>85</v>
      </c>
      <c r="G15">
        <v>12</v>
      </c>
    </row>
    <row r="16" spans="1:7" x14ac:dyDescent="0.25">
      <c r="B16">
        <f>Tabel1[[#This Row],[startnummer]]</f>
        <v>13</v>
      </c>
      <c r="C16" t="str">
        <f>Tabel1[[#This Row],[Voornaam ]]</f>
        <v>Mathijs</v>
      </c>
      <c r="D16" t="s">
        <v>83</v>
      </c>
      <c r="E16" s="3">
        <v>0.37083333333333335</v>
      </c>
      <c r="F16" t="s">
        <v>76</v>
      </c>
      <c r="G16">
        <v>6</v>
      </c>
    </row>
    <row r="17" spans="2:7" x14ac:dyDescent="0.25">
      <c r="B17">
        <f>Tabel1[[#This Row],[startnummer]]</f>
        <v>14</v>
      </c>
      <c r="C17" t="str">
        <f>Tabel1[[#This Row],[Voornaam ]]</f>
        <v>Bram</v>
      </c>
      <c r="D17" t="s">
        <v>75</v>
      </c>
      <c r="E17" s="3">
        <v>0.3125</v>
      </c>
      <c r="F17" t="s">
        <v>84</v>
      </c>
      <c r="G17">
        <v>14</v>
      </c>
    </row>
  </sheetData>
  <pageMargins left="0.7" right="0.7" top="0.75" bottom="0.75" header="0.3" footer="0.3"/>
  <pageSetup paperSize="9" orientation="portrait" horizontalDpi="4294967293" verticalDpi="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14CF1-0520-4B0E-A3A4-EA2D596B81DE}">
  <dimension ref="A1:E17"/>
  <sheetViews>
    <sheetView tabSelected="1" workbookViewId="0">
      <selection activeCell="J16" sqref="J16"/>
    </sheetView>
  </sheetViews>
  <sheetFormatPr defaultRowHeight="15" x14ac:dyDescent="0.25"/>
  <cols>
    <col min="2" max="2" width="6.85546875" bestFit="1" customWidth="1"/>
    <col min="3" max="3" width="10" bestFit="1" customWidth="1"/>
    <col min="4" max="4" width="32" bestFit="1" customWidth="1"/>
    <col min="5" max="5" width="6.85546875" bestFit="1" customWidth="1"/>
  </cols>
  <sheetData>
    <row r="1" spans="1:5" ht="26.25" x14ac:dyDescent="0.4">
      <c r="A1" s="2" t="s">
        <v>25</v>
      </c>
    </row>
    <row r="3" spans="1:5" ht="55.5" x14ac:dyDescent="0.25">
      <c r="B3" s="1" t="s">
        <v>0</v>
      </c>
      <c r="C3" s="1" t="s">
        <v>1</v>
      </c>
      <c r="D3" s="1" t="s">
        <v>91</v>
      </c>
      <c r="E3" s="1" t="s">
        <v>77</v>
      </c>
    </row>
    <row r="4" spans="1:5" x14ac:dyDescent="0.25">
      <c r="B4">
        <f>Tabel1[[#This Row],[startnummer]]</f>
        <v>1</v>
      </c>
      <c r="C4" t="str">
        <f>Tabel1[[#This Row],[Voornaam ]]</f>
        <v>Henri</v>
      </c>
      <c r="D4" t="s">
        <v>92</v>
      </c>
      <c r="E4">
        <v>2</v>
      </c>
    </row>
    <row r="5" spans="1:5" x14ac:dyDescent="0.25">
      <c r="B5">
        <f>Tabel1[[#This Row],[startnummer]]</f>
        <v>2</v>
      </c>
      <c r="C5" t="str">
        <f>Tabel1[[#This Row],[Voornaam ]]</f>
        <v>Don</v>
      </c>
      <c r="D5" t="s">
        <v>92</v>
      </c>
      <c r="E5">
        <v>2</v>
      </c>
    </row>
    <row r="6" spans="1:5" x14ac:dyDescent="0.25">
      <c r="B6">
        <f>Tabel1[[#This Row],[startnummer]]</f>
        <v>3</v>
      </c>
      <c r="C6" t="str">
        <f>Tabel1[[#This Row],[Voornaam ]]</f>
        <v>Myrthe</v>
      </c>
      <c r="D6" t="s">
        <v>93</v>
      </c>
      <c r="E6">
        <v>8</v>
      </c>
    </row>
    <row r="7" spans="1:5" x14ac:dyDescent="0.25">
      <c r="B7">
        <f>Tabel1[[#This Row],[startnummer]]</f>
        <v>4</v>
      </c>
      <c r="C7" t="str">
        <f>Tabel1[[#This Row],[Voornaam ]]</f>
        <v>Iris</v>
      </c>
      <c r="D7" t="s">
        <v>92</v>
      </c>
      <c r="E7">
        <v>2</v>
      </c>
    </row>
    <row r="8" spans="1:5" x14ac:dyDescent="0.25">
      <c r="B8">
        <f>Tabel1[[#This Row],[startnummer]]</f>
        <v>5</v>
      </c>
      <c r="C8" t="str">
        <f>Tabel1[[#This Row],[Voornaam ]]</f>
        <v>Sjef</v>
      </c>
      <c r="D8" t="s">
        <v>92</v>
      </c>
      <c r="E8">
        <v>2</v>
      </c>
    </row>
    <row r="9" spans="1:5" x14ac:dyDescent="0.25">
      <c r="B9">
        <f>Tabel1[[#This Row],[startnummer]]</f>
        <v>6</v>
      </c>
      <c r="C9" t="str">
        <f>Tabel1[[#This Row],[Voornaam ]]</f>
        <v>Mark</v>
      </c>
      <c r="D9" t="s">
        <v>94</v>
      </c>
      <c r="E9">
        <v>14</v>
      </c>
    </row>
    <row r="10" spans="1:5" x14ac:dyDescent="0.25">
      <c r="B10">
        <f>Tabel1[[#This Row],[startnummer]]</f>
        <v>7</v>
      </c>
      <c r="C10" t="str">
        <f>Tabel1[[#This Row],[Voornaam ]]</f>
        <v>Jorik</v>
      </c>
      <c r="D10" t="s">
        <v>95</v>
      </c>
      <c r="E10">
        <v>10</v>
      </c>
    </row>
    <row r="11" spans="1:5" x14ac:dyDescent="0.25">
      <c r="B11">
        <f>Tabel1[[#This Row],[startnummer]]</f>
        <v>8</v>
      </c>
      <c r="C11" t="str">
        <f>Tabel1[[#This Row],[Voornaam ]]</f>
        <v>Joost</v>
      </c>
      <c r="D11" t="s">
        <v>96</v>
      </c>
      <c r="E11">
        <v>11</v>
      </c>
    </row>
    <row r="12" spans="1:5" x14ac:dyDescent="0.25">
      <c r="B12">
        <f>Tabel1[[#This Row],[startnummer]]</f>
        <v>15</v>
      </c>
      <c r="C12" t="str">
        <f>Tabel1[[#This Row],[Voornaam ]]</f>
        <v xml:space="preserve">Wim </v>
      </c>
      <c r="D12" t="s">
        <v>97</v>
      </c>
      <c r="E12">
        <v>12</v>
      </c>
    </row>
    <row r="13" spans="1:5" x14ac:dyDescent="0.25">
      <c r="B13">
        <f>Tabel1[[#This Row],[startnummer]]</f>
        <v>16</v>
      </c>
      <c r="C13" t="str">
        <f>Tabel1[[#This Row],[Voornaam ]]</f>
        <v>Eduard</v>
      </c>
      <c r="D13" t="s">
        <v>98</v>
      </c>
      <c r="E13">
        <v>7</v>
      </c>
    </row>
    <row r="14" spans="1:5" x14ac:dyDescent="0.25">
      <c r="B14">
        <f>Tabel1[[#This Row],[startnummer]]</f>
        <v>11</v>
      </c>
      <c r="C14" t="str">
        <f>Tabel1[[#This Row],[Voornaam ]]</f>
        <v>Annemarie</v>
      </c>
      <c r="D14" t="s">
        <v>99</v>
      </c>
      <c r="E14">
        <v>4</v>
      </c>
    </row>
    <row r="15" spans="1:5" x14ac:dyDescent="0.25">
      <c r="B15">
        <f>Tabel1[[#This Row],[startnummer]]</f>
        <v>12</v>
      </c>
      <c r="C15" t="str">
        <f>Tabel1[[#This Row],[Voornaam ]]</f>
        <v>Ruud</v>
      </c>
      <c r="D15" t="s">
        <v>100</v>
      </c>
      <c r="E15">
        <v>5</v>
      </c>
    </row>
    <row r="16" spans="1:5" x14ac:dyDescent="0.25">
      <c r="B16">
        <f>Tabel1[[#This Row],[startnummer]]</f>
        <v>13</v>
      </c>
      <c r="C16" t="str">
        <f>Tabel1[[#This Row],[Voornaam ]]</f>
        <v>Mathijs</v>
      </c>
      <c r="D16" t="s">
        <v>101</v>
      </c>
      <c r="E16">
        <v>6</v>
      </c>
    </row>
    <row r="17" spans="2:5" x14ac:dyDescent="0.25">
      <c r="B17">
        <f>Tabel1[[#This Row],[startnummer]]</f>
        <v>14</v>
      </c>
      <c r="C17" t="str">
        <f>Tabel1[[#This Row],[Voornaam ]]</f>
        <v>Bram</v>
      </c>
      <c r="D17" t="s">
        <v>99</v>
      </c>
      <c r="E17">
        <v>4</v>
      </c>
    </row>
  </sheetData>
  <pageMargins left="0.7" right="0.7" top="0.75" bottom="0.75" header="0.3" footer="0.3"/>
  <pageSetup paperSize="9" orientation="portrait" horizontalDpi="4294967293" verticalDpi="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2BFCE-B32D-4F8F-9D06-EDDA5932FA1C}">
  <dimension ref="A1:G6"/>
  <sheetViews>
    <sheetView topLeftCell="A3" workbookViewId="0">
      <selection activeCell="B6" sqref="B6"/>
    </sheetView>
  </sheetViews>
  <sheetFormatPr defaultRowHeight="15" x14ac:dyDescent="0.25"/>
  <cols>
    <col min="2" max="3" width="5.5703125" customWidth="1"/>
    <col min="4" max="4" width="25.42578125" customWidth="1"/>
    <col min="5" max="7" width="5.5703125" customWidth="1"/>
  </cols>
  <sheetData>
    <row r="1" spans="1:7" ht="26.25" x14ac:dyDescent="0.4">
      <c r="A1" s="2" t="s">
        <v>24</v>
      </c>
    </row>
    <row r="3" spans="1:7" ht="69" x14ac:dyDescent="0.25">
      <c r="B3" s="1" t="s">
        <v>28</v>
      </c>
      <c r="C3" s="1" t="s">
        <v>0</v>
      </c>
      <c r="D3" s="1" t="s">
        <v>1</v>
      </c>
      <c r="E3" s="1" t="s">
        <v>26</v>
      </c>
      <c r="F3" s="1" t="s">
        <v>29</v>
      </c>
      <c r="G3" s="1" t="s">
        <v>30</v>
      </c>
    </row>
    <row r="4" spans="1:7" x14ac:dyDescent="0.25">
      <c r="B4">
        <v>1</v>
      </c>
    </row>
    <row r="5" spans="1:7" x14ac:dyDescent="0.25">
      <c r="B5">
        <v>2</v>
      </c>
    </row>
    <row r="6" spans="1:7" x14ac:dyDescent="0.25">
      <c r="B6">
        <v>3</v>
      </c>
    </row>
  </sheetData>
  <pageMargins left="0.7" right="0.7" top="0.75" bottom="0.75" header="0.3" footer="0.3"/>
  <pageSetup paperSize="9" orientation="portrait" horizontalDpi="4294967293"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Deelnemers</vt:lpstr>
      <vt:lpstr>Algemeen klassement</vt:lpstr>
      <vt:lpstr>Fita</vt:lpstr>
      <vt:lpstr>Exhaust</vt:lpstr>
      <vt:lpstr>Hunt</vt:lpstr>
      <vt:lpstr>Estafette</vt:lpstr>
      <vt:lpstr>Mental</vt:lpstr>
      <vt:lpstr>Fita formulier deelnemers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Henri Polman</cp:lastModifiedBy>
  <cp:lastPrinted>2021-09-03T19:32:46Z</cp:lastPrinted>
  <dcterms:created xsi:type="dcterms:W3CDTF">2021-08-07T11:38:58Z</dcterms:created>
  <dcterms:modified xsi:type="dcterms:W3CDTF">2021-09-07T06:39:45Z</dcterms:modified>
</cp:coreProperties>
</file>